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b9305c7e6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决策看板" sheetId="1" r:id="R6e18e9ba174b4124"/>
    <x:sheet xmlns:r="http://schemas.openxmlformats.org/officeDocument/2006/relationships" name="情景假设" sheetId="2" r:id="R782cc31bf88a409b"/>
    <x:sheet xmlns:r="http://schemas.openxmlformats.org/officeDocument/2006/relationships" name="投资回报模型" sheetId="3" r:id="R0a3b88d99f7049b6"/>
    <x:sheet xmlns:r="http://schemas.openxmlformats.org/officeDocument/2006/relationships" name="七维评分卡" sheetId="4" r:id="R454771889b3d4974"/>
    <x:sheet xmlns:r="http://schemas.openxmlformats.org/officeDocument/2006/relationships" name="证据底稿" sheetId="5" r:id="R0dadbed5b9b54ef2"/>
    <x:sheet xmlns:r="http://schemas.openxmlformats.org/officeDocument/2006/relationships" name="持续监控" sheetId="6" r:id="R755030e21082409c"/>
    <x:sheet xmlns:r="http://schemas.openxmlformats.org/officeDocument/2006/relationships" name="质量检查" sheetId="7" r:id="R6662b6f4bbca4d63"/>
    <x:sheet xmlns:r="http://schemas.openxmlformats.org/officeDocument/2006/relationships" name="来源与审计" sheetId="8" r:id="R5a94bcc7e1d741b1"/>
  </x:sheets>
</x:workbook>
</file>

<file path=xl/comments1.xml><?xml version="1.0" encoding="utf-8"?>
<x:comments xmlns:x="http://schemas.openxmlformats.org/spreadsheetml/2006/main">
  <x:authors>
    <x:author>tc={E2C99839-7794-528C-2629-A01D30768082}</x:author>
  </x:authors>
  <x:commentList>
    <x:comment ref="C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来源：示例性情景假设，非公开估值事实。在取得本轮条款清单后替换。</x:t>
        </x:r>
      </x:text>
    </x:comment>
  </x:commentList>
</x:comments>
</file>

<file path=xl/comments2.xml><?xml version="1.0" encoding="utf-8"?>
<x:comments xmlns:x="http://schemas.openxmlformats.org/spreadsheetml/2006/main">
  <x:authors>
    <x:author>tc={A4399BB7-B901-90D7-8EE6-416B8A326A89}</x:author>
    <x:author>tc={CD2E05DD-DFA4-C0AA-F37E-E5EB2A04E8BF}</x:author>
  </x:authors>
  <x:commentList>
    <x:comment ref="F5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来源：https://www.jiemian.com/article/13071627.html；管理层口径，未审计。</x:t>
        </x:r>
      </x:text>
    </x:comment>
    <x:comment ref="F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来源：USITC 337-TA-1455 启动与终止文件；和解义务需取得协议原件。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"/>
    <x:numFmt numFmtId="201" formatCode="0.0%"/>
    <x:numFmt numFmtId="202" formatCode="0.0x"/>
    <x:numFmt numFmtId="203" formatCode="0.00"/>
    <x:numFmt numFmtId="204" formatCode="0%"/>
  </x:numFmts>
  <x:fonts count="16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7324D"/>
      <x:name val="Carlito"/>
    </x:font>
    <x:font>
      <x:b/>
      <x:sz val="11"/>
      <x:color rgb="FFFFFFFF"/>
      <x:name val="Carlito"/>
    </x:font>
    <x:font>
      <x:b/>
      <x:sz val="11"/>
      <x:color rgb="FF17324D"/>
      <x:name val="Carlito"/>
    </x:font>
    <x:font>
      <x:b/>
      <x:sz val="18"/>
      <x:color rgb="FFFFFFFF"/>
      <x:name val="Arial"/>
    </x:font>
    <x:font>
      <x:i/>
      <x:sz val="11"/>
      <x:color rgb="FF17324D"/>
      <x:name val="Arial"/>
    </x:font>
    <x:font>
      <x:sz val="11"/>
      <x:name val="Arial"/>
    </x:font>
    <x:font>
      <x:b/>
      <x:sz val="11"/>
      <x:color rgb="FFFFFFFF"/>
      <x:name val="Arial"/>
    </x:font>
    <x:font>
      <x:b/>
      <x:sz val="11"/>
      <x:color rgb="FF17324D"/>
      <x:name val="Arial"/>
    </x:font>
    <x:font>
      <x:sz val="11"/>
      <x:color rgb="FF0000FF"/>
      <x:name val="Carlito"/>
    </x:font>
    <x:font>
      <x:sz val="11"/>
      <x:color rgb="FF7A5A00"/>
      <x:name val="Carlito"/>
    </x:font>
    <x:font>
      <x:b/>
      <x:sz val="11"/>
      <x:name val="Carlito"/>
    </x:font>
    <x:font>
      <x:sz val="11"/>
      <x:color rgb="FF0000FF"/>
      <x:name val="Arial"/>
    </x:font>
    <x:font>
      <x:sz val="11"/>
      <x:color rgb="FF7A5A00"/>
      <x:name val="Arial"/>
    </x:font>
    <x:font>
      <x:b/>
      <x:sz val="11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7">
    <x:border/>
    <x:border>
      <x:left style="thin">
        <x:color rgb="FFD9E1F2"/>
      </x:left>
      <x:top style="thin">
        <x:color rgb="FFD9E1F2"/>
      </x:top>
      <x:bottom style="thin">
        <x:color rgb="FFD9E1F2"/>
      </x:bottom>
    </x:border>
    <x:border>
      <x:right style="thin">
        <x:color rgb="FFD9E1F2"/>
      </x:right>
      <x:top style="thin">
        <x:color rgb="FFD9E1F2"/>
      </x:top>
      <x:bottom style="thin">
        <x:color rgb="FFD9E1F2"/>
      </x:bottom>
    </x:border>
    <x:border>
      <x:left style="thin">
        <x:color rgb="FFB4C7E7"/>
      </x:left>
      <x:top style="thin">
        <x:color rgb="FFB4C7E7"/>
      </x:top>
      <x:bottom style="thin">
        <x:color rgb="FFB4C7E7"/>
      </x:bottom>
    </x:border>
    <x:border>
      <x:top style="thin">
        <x:color rgb="FFB4C7E7"/>
      </x:top>
      <x:bottom style="thin">
        <x:color rgb="FFB4C7E7"/>
      </x:bottom>
    </x:border>
    <x:border>
      <x:right style="thin">
        <x:color rgb="FFB4C7E7"/>
      </x:right>
      <x:top style="thin">
        <x:color rgb="FFB4C7E7"/>
      </x:top>
      <x:bottom style="thin">
        <x:color rgb="FFB4C7E7"/>
      </x:bottom>
    </x:border>
    <x:border>
      <x:top style="thin">
        <x:color rgb="FFD9E1F2"/>
      </x:top>
      <x:bottom style="thin">
        <x:color rgb="FFD9E1F2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3" xfId="0" applyNumberFormat="1" applyFont="1" applyFill="1" applyBorder="1"/>
    <x:xf numFmtId="0" fontId="4" fillId="3" borderId="4" xfId="0" applyNumberFormat="1" applyFont="1" applyFill="1" applyBorder="1"/>
    <x:xf numFmtId="0" fontId="4" fillId="3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6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vertical="center" wrapText="1"/>
    </x:xf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4" fillId="3" borderId="5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8" fillId="2" borderId="1" xfId="0" applyNumberFormat="1" applyFont="1" applyFill="1" applyBorder="1" applyAlignment="1">
      <x:alignment vertical="center" wrapText="1"/>
    </x:xf>
    <x:xf numFmtId="0" fontId="8" fillId="2" borderId="2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9" fillId="3" borderId="5" xfId="0" applyNumberFormat="1" applyFont="1" applyFill="1" applyBorder="1" applyAlignment="1">
      <x:alignment wrapText="1"/>
    </x:xf>
    <x:xf numFmtId="0" fontId="8" fillId="2" borderId="6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wrapText="1"/>
    </x:xf>
    <x:xf numFmtId="202" fontId="7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/>
    <x:xf numFmtId="201" fontId="10" fillId="0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 applyAlignment="1">
      <x:alignment wrapText="1"/>
    </x:xf>
    <x:xf numFmtId="201" fontId="10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11" fillId="4" borderId="0" xfId="0" applyNumberFormat="1" applyFont="1" applyFill="1" applyBorder="1"/>
    <x:xf numFmtId="0" fontId="11" fillId="4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4" fontId="0" fillId="0" borderId="0" xfId="0" applyNumberFormat="1" applyFont="1" applyFill="1" applyBorder="1"/>
    <x:xf numFmtId="0" fontId="12" fillId="0" borderId="0" xfId="0" applyNumberFormat="1" applyFont="1" applyFill="1" applyBorder="1"/>
    <x:xf numFmtId="204" fontId="12" fillId="0" borderId="0" xfId="0" applyNumberFormat="1" applyFont="1" applyFill="1" applyBorder="1"/>
    <x:xf numFmtId="200" fontId="12" fillId="0" borderId="0" xfId="0" applyNumberFormat="1" applyFont="1" applyFill="1" applyBorder="1"/>
    <x:xf numFmtId="0" fontId="12" fillId="5" borderId="0" xfId="0" applyNumberFormat="1" applyFont="1" applyFill="1" applyBorder="1"/>
    <x:xf numFmtId="204" fontId="12" fillId="5" borderId="0" xfId="0" applyNumberFormat="1" applyFont="1" applyFill="1" applyBorder="1"/>
    <x:xf numFmtId="200" fontId="12" fillId="5" borderId="0" xfId="0" applyNumberFormat="1" applyFont="1" applyFill="1" applyBorder="1"/>
    <x:xf numFmtId="204" fontId="0" fillId="0" borderId="0" xfId="0" applyNumberFormat="1" applyFont="1" applyFill="1" applyBorder="1" applyAlignment="1">
      <x:alignment wrapText="1"/>
    </x:xf>
    <x:xf numFmtId="0" fontId="12" fillId="5" borderId="0" xfId="0" applyNumberFormat="1" applyFont="1" applyFill="1" applyBorder="1" applyAlignment="1">
      <x:alignment wrapText="1"/>
    </x:xf>
    <x:xf numFmtId="204" fontId="12" fillId="5" borderId="0" xfId="0" applyNumberFormat="1" applyFont="1" applyFill="1" applyBorder="1" applyAlignment="1">
      <x:alignment wrapText="1"/>
    </x:xf>
    <x:xf numFmtId="200" fontId="12" fillId="5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wrapText="1"/>
    </x:xf>
    <x:xf numFmtId="201" fontId="13" fillId="0" borderId="0" xfId="0" applyNumberFormat="1" applyFont="1" applyFill="1" applyBorder="1" applyAlignment="1">
      <x:alignment wrapText="1"/>
    </x:xf>
    <x:xf numFmtId="203" fontId="7" fillId="0" borderId="0" xfId="0" applyNumberFormat="1" applyFont="1" applyFill="1" applyBorder="1" applyAlignment="1">
      <x:alignment wrapText="1"/>
    </x:xf>
    <x:xf numFmtId="0" fontId="14" fillId="4" borderId="0" xfId="0" applyNumberFormat="1" applyFont="1" applyFill="1" applyBorder="1" applyAlignment="1">
      <x:alignment wrapText="1"/>
    </x:xf>
    <x:xf numFmtId="204" fontId="7" fillId="0" borderId="0" xfId="0" applyNumberFormat="1" applyFont="1" applyFill="1" applyBorder="1" applyAlignment="1">
      <x:alignment wrapText="1"/>
    </x:xf>
    <x:xf numFmtId="0" fontId="15" fillId="5" borderId="0" xfId="0" applyNumberFormat="1" applyFont="1" applyFill="1" applyBorder="1" applyAlignment="1">
      <x:alignment wrapText="1"/>
    </x:xf>
    <x:xf numFmtId="204" fontId="15" fillId="5" borderId="0" xfId="0" applyNumberFormat="1" applyFont="1" applyFill="1" applyBorder="1" applyAlignment="1">
      <x:alignment wrapText="1"/>
    </x:xf>
    <x:xf numFmtId="200" fontId="15" fillId="5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548235"/>
      </x:font>
      <x:fill>
        <x:patternFill patternType="solid">
          <x:bgColor rgb="FFE2F0D9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669e6fd2042bb" /><Relationship Type="http://schemas.openxmlformats.org/officeDocument/2006/relationships/theme" Target="/xl/theme/theme1.xml" Id="R936628bb215944e2" /><Relationship Type="http://schemas.openxmlformats.org/officeDocument/2006/relationships/sharedStrings" Target="/xl/sharedStrings.xml" Id="R5ed310d851bb42b6" /><Relationship Type="http://schemas.openxmlformats.org/officeDocument/2006/relationships/worksheet" Target="/xl/worksheets/sheet1.xml" Id="R6e18e9ba174b4124" /><Relationship Type="http://schemas.openxmlformats.org/officeDocument/2006/relationships/worksheet" Target="/xl/worksheets/sheet2.xml" Id="R782cc31bf88a409b" /><Relationship Type="http://schemas.openxmlformats.org/officeDocument/2006/relationships/worksheet" Target="/xl/worksheets/sheet3.xml" Id="R0a3b88d99f7049b6" /><Relationship Type="http://schemas.openxmlformats.org/officeDocument/2006/relationships/worksheet" Target="/xl/worksheets/sheet4.xml" Id="R454771889b3d4974" /><Relationship Type="http://schemas.openxmlformats.org/officeDocument/2006/relationships/worksheet" Target="/xl/worksheets/sheet5.xml" Id="R0dadbed5b9b54ef2" /><Relationship Type="http://schemas.openxmlformats.org/officeDocument/2006/relationships/worksheet" Target="/xl/worksheets/sheet6.xml" Id="R755030e21082409c" /><Relationship Type="http://schemas.openxmlformats.org/officeDocument/2006/relationships/worksheet" Target="/xl/worksheets/sheet7.xml" Id="R6662b6f4bbca4d63" /><Relationship Type="http://schemas.openxmlformats.org/officeDocument/2006/relationships/worksheet" Target="/xl/worksheets/sheet8.xml" Id="R5a94bcc7e1d741b1" /><Relationship Type="http://schemas.microsoft.com/office/2017/10/relationships/person" Target="/xl/persons/person.xml" Id="Rfac672344be9499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dd704110e314d3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投资维度得分（0‑100）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得分</c:v>
          </c:tx>
          <c:cat>
            <c:strRef>
              <c:f>'七维评分卡'!$A$5:$A$11</c:f>
              <c:strCache>
                <c:ptCount val="0"/>
              </c:strCache>
            </c:strRef>
          </c:cat>
          <c:val>
            <c:numRef>
              <c:f>'七维评分卡'!$B$5:$B$11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3</xdr:row>
      <xdr:rowOff>0</xdr:rowOff>
    </xdr:from>
    <xdr:to>
      <xdr:col>16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dd704110e314d31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TianfuHub 企业情报中心" id="{6A74F2AB-80FC-46D9-A28E-82049B404C42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5" dT="2026-08-12T12:29:43.874" personId="{6A74F2AB-80FC-46D9-A28E-82049B404C42}" id="{E2C99839-7794-528C-2629-A01D30768082}">
    <xltc:text>来源：示例性情景假设，非公开估值事实。在取得本轮条款清单后替换。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F5" dT="2026-08-12T12:29:43.874" personId="{6A74F2AB-80FC-46D9-A28E-82049B404C42}" id="{A4399BB7-B901-90D7-8EE6-416B8A326A89}">
    <xltc:text>来源：https://www.jiemian.com/article/13071627.html；管理层口径，未审计。</xltc:text>
  </xltc:threadedComment>
  <xltc:threadedComment ref="F8" dT="2026-08-12T12:29:43.874" personId="{6A74F2AB-80FC-46D9-A28E-82049B404C42}" id="{CD2E05DD-DFA4-C0AA-F37E-E5EB2A04E8BF}">
    <xltc:text>来源：USITC 337-TA-1455 启动与终止文件；和解义务需取得协议原件。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f760058d2f984d98" /><Relationship Type="http://schemas.openxmlformats.org/officeDocument/2006/relationships/vmlDrawing" Target="/xl/drawings/vmldrawing.vml" Id="R12758f4a7f504030" /><Relationship Type="http://schemas.microsoft.com/office/2017/10/relationships/threadedComment" Target="/xl/threadedcomments/threadedcomment.xml" Id="Re820d61e46dc4d4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b7d5f16ac1314b09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2.xml" Id="Rf6fee7f483e1487f" /><Relationship Type="http://schemas.openxmlformats.org/officeDocument/2006/relationships/vmlDrawing" Target="/xl/drawings/vmldrawing2.vml" Id="R491e4cc661fe440e" /><Relationship Type="http://schemas.microsoft.com/office/2017/10/relationships/threadedComment" Target="/xl/threadedcomments/threadedcomment2.xml" Id="R61ddc26ee2bc4af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0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2" customHeight="1">
      <x:c r="A1" s="31" t="str">
        <x:v>四川影目科技｜投资决策与持续监控工作簿</x:v>
      </x:c>
      <x:c r="B1" s="31" t="str">
        <x:v>四川影目科技｜投资决策与持续监控工作簿</x:v>
      </x:c>
      <x:c r="C1" s="31" t="str">
        <x:v>四川影目科技｜投资决策与持续监控工作簿</x:v>
      </x:c>
      <x:c r="D1" s="31" t="str">
        <x:v>四川影目科技｜投资决策与持续监控工作簿</x:v>
      </x:c>
      <x:c r="E1" s="31" t="str">
        <x:v>四川影目科技｜投资决策与持续监控工作簿</x:v>
      </x:c>
      <x:c r="F1" s="31" t="str">
        <x:v>四川影目科技｜投资决策与持续监控工作簿</x:v>
      </x:c>
      <x:c r="G1" s="31" t="str">
        <x:v>四川影目科技｜投资决策与持续监控工作簿</x:v>
      </x:c>
      <x:c r="H1" s="31" t="str">
        <x:v>四川影目科技｜投资决策与持续监控工作簿</x:v>
      </x:c>
    </x:row>
    <x:row r="2">
      <x:c r="A2" s="32" t="str">
        <x:v>IC-MVP v1.0｜基准日 2026-08-11｜蓝色字体为可编辑假设｜公开信息，不构成估值或投资意见</x:v>
      </x:c>
      <x:c r="B2" s="32" t="str">
        <x:v>IC-MVP v1.0｜基准日 2026-08-11｜蓝色字体为可编辑假设｜公开信息，不构成估值或投资意见</x:v>
      </x:c>
      <x:c r="C2" s="32" t="str">
        <x:v>IC-MVP v1.0｜基准日 2026-08-11｜蓝色字体为可编辑假设｜公开信息，不构成估值或投资意见</x:v>
      </x:c>
      <x:c r="D2" s="32" t="str">
        <x:v>IC-MVP v1.0｜基准日 2026-08-11｜蓝色字体为可编辑假设｜公开信息，不构成估值或投资意见</x:v>
      </x:c>
      <x:c r="E2" s="32" t="str">
        <x:v>IC-MVP v1.0｜基准日 2026-08-11｜蓝色字体为可编辑假设｜公开信息，不构成估值或投资意见</x:v>
      </x:c>
      <x:c r="F2" s="32" t="str">
        <x:v>IC-MVP v1.0｜基准日 2026-08-11｜蓝色字体为可编辑假设｜公开信息，不构成估值或投资意见</x:v>
      </x:c>
      <x:c r="G2" s="32" t="str">
        <x:v>IC-MVP v1.0｜基准日 2026-08-11｜蓝色字体为可编辑假设｜公开信息，不构成估值或投资意见</x:v>
      </x:c>
      <x:c r="H2" s="32" t="str">
        <x:v>IC-MVP v1.0｜基准日 2026-08-11｜蓝色字体为可编辑假设｜公开信息，不构成估值或投资意见</x:v>
      </x:c>
    </x:row>
    <x:row r="3">
      <x:c r="A3" s="33"/>
      <x:c r="B3" s="33"/>
      <x:c r="C3" s="33"/>
      <x:c r="D3" s="33"/>
      <x:c r="E3" s="33"/>
      <x:c r="F3" s="33"/>
      <x:c r="G3" s="33"/>
      <x:c r="H3" s="33"/>
    </x:row>
    <x:row r="4">
      <x:c r="A4" s="34" t="str">
        <x:v>决策项</x:v>
      </x:c>
      <x:c r="B4" s="35" t="str">
        <x:v>当前结论</x:v>
      </x:c>
      <x:c r="C4" s="36"/>
      <x:c r="D4" s="36"/>
      <x:c r="E4" s="36"/>
      <x:c r="F4" s="36"/>
      <x:c r="G4" s="36"/>
      <x:c r="H4" s="36"/>
    </x:row>
    <x:row r="5">
      <x:c r="A5" s="36" t="str">
        <x:v>委员会建议</x:v>
      </x:c>
      <x:c r="B5" s="36" t="str">
        <x:v>条件性进入数据室，不立即锁定估值</x:v>
      </x:c>
      <x:c r="C5" s="36"/>
      <x:c r="D5" s="36"/>
      <x:c r="E5" s="36"/>
      <x:c r="F5" s="36"/>
      <x:c r="G5" s="36"/>
      <x:c r="H5" s="36"/>
    </x:row>
    <x:row r="6">
      <x:c r="A6" s="36" t="str">
        <x:v>风险等级</x:v>
      </x:c>
      <x:c r="B6" s="36" t="str">
        <x:v>中高</x:v>
      </x:c>
      <x:c r="C6" s="36"/>
      <x:c r="D6" s="36"/>
      <x:c r="E6" s="36"/>
      <x:c r="F6" s="36"/>
      <x:c r="G6" s="36"/>
      <x:c r="H6" s="36"/>
    </x:row>
    <x:row r="7">
      <x:c r="A7" s="36" t="str">
        <x:v>投资潜力</x:v>
      </x:c>
      <x:c r="B7" s="36" t="str">
        <x:v>较高</x:v>
      </x:c>
      <x:c r="C7" s="36"/>
      <x:c r="D7" s="36"/>
      <x:c r="E7" s="36"/>
      <x:c r="F7" s="36"/>
      <x:c r="G7" s="36"/>
      <x:c r="H7" s="36"/>
    </x:row>
    <x:row r="8">
      <x:c r="A8" s="36" t="str">
        <x:v>综合评分</x:v>
      </x:c>
      <x:c r="B8" s="37" t="n">
        <x:f>'七维评分卡'!F13</x:f>
        <x:v>58.300000000000004</x:v>
      </x:c>
      <x:c r="C8" s="36"/>
      <x:c r="D8" s="36"/>
      <x:c r="E8" s="36"/>
      <x:c r="F8" s="36"/>
      <x:c r="G8" s="36"/>
      <x:c r="H8" s="36"/>
    </x:row>
    <x:row r="9">
      <x:c r="A9" s="36"/>
      <x:c r="B9" s="36"/>
      <x:c r="C9" s="36"/>
      <x:c r="D9" s="36"/>
      <x:c r="E9" s="36"/>
      <x:c r="F9" s="36"/>
      <x:c r="G9" s="36"/>
      <x:c r="H9" s="36"/>
    </x:row>
    <x:row r="10">
      <x:c r="A10" s="38" t="str">
        <x:v>核心情景输出</x:v>
      </x:c>
      <x:c r="B10" s="39" t="str">
        <x:v>核心情景输出</x:v>
      </x:c>
      <x:c r="C10" s="39" t="str">
        <x:v>核心情景输出</x:v>
      </x:c>
      <x:c r="D10" s="39" t="str">
        <x:v>核心情景输出</x:v>
      </x:c>
      <x:c r="E10" s="39" t="str">
        <x:v>核心情景输出</x:v>
      </x:c>
      <x:c r="F10" s="39" t="str">
        <x:v>核心情景输出</x:v>
      </x:c>
      <x:c r="G10" s="39" t="str">
        <x:v>核心情景输出</x:v>
      </x:c>
      <x:c r="H10" s="40" t="str">
        <x:v>核心情景输出</x:v>
      </x:c>
    </x:row>
    <x:row r="11">
      <x:c r="A11" s="34" t="str">
        <x:v>情景</x:v>
      </x:c>
      <x:c r="B11" s="41" t="str">
        <x:v>投资后股权</x:v>
      </x:c>
      <x:c r="C11" s="41" t="str">
        <x:v>退出股权</x:v>
      </x:c>
      <x:c r="D11" s="41" t="str">
        <x:v>退出企业价值（亿元）</x:v>
      </x:c>
      <x:c r="E11" s="41" t="str">
        <x:v>退出净债（亿元）</x:v>
      </x:c>
      <x:c r="F11" s="41" t="str">
        <x:v>投资人回款（亿元）</x:v>
      </x:c>
      <x:c r="G11" s="41" t="str">
        <x:v>MOIC</x:v>
      </x:c>
      <x:c r="H11" s="35" t="str">
        <x:v>年化回报</x:v>
      </x:c>
    </x:row>
    <x:row r="12">
      <x:c r="A12" s="36" t="str">
        <x:v>悲观</x:v>
      </x:c>
      <x:c r="B12" s="42" t="n">
        <x:f>'投资回报模型'!B5</x:f>
        <x:v>0.1111111111111111</x:v>
      </x:c>
      <x:c r="C12" s="42" t="n">
        <x:f>'投资回报模型'!D5</x:f>
        <x:v>0.07222222222222222</x:v>
      </x:c>
      <x:c r="D12" s="37" t="n">
        <x:f>'投资回报模型'!E5</x:f>
        <x:v>12</x:v>
      </x:c>
      <x:c r="E12" s="37" t="n">
        <x:f>'投资回报模型'!F5</x:f>
        <x:v>1.5</x:v>
      </x:c>
      <x:c r="F12" s="37" t="n">
        <x:f>'投资回报模型'!G5</x:f>
        <x:v>0.7583333333333333</x:v>
      </x:c>
      <x:c r="G12" s="43" t="n">
        <x:f>'投资回报模型'!H5</x:f>
        <x:v>0.7583333333333333</x:v>
      </x:c>
      <x:c r="H12" s="42" t="n">
        <x:f>'投资回报模型'!I5</x:f>
        <x:v>-0.05382377909617109</x:v>
      </x:c>
    </x:row>
    <x:row r="13">
      <x:c r="A13" s="36" t="str">
        <x:v>基准</x:v>
      </x:c>
      <x:c r="B13" s="42" t="n">
        <x:f>'投资回报模型'!B6</x:f>
        <x:v>0.07692307692307693</x:v>
      </x:c>
      <x:c r="C13" s="42" t="n">
        <x:f>'投资回报模型'!D6</x:f>
        <x:v>0.057692307692307696</x:v>
      </x:c>
      <x:c r="D13" s="37" t="n">
        <x:f>'投资回报模型'!E6</x:f>
        <x:v>28</x:v>
      </x:c>
      <x:c r="E13" s="37" t="n">
        <x:f>'投资回报模型'!F6</x:f>
        <x:v>0.5</x:v>
      </x:c>
      <x:c r="F13" s="37" t="n">
        <x:f>'投资回报模型'!G6</x:f>
        <x:v>1.5865384615384617</x:v>
      </x:c>
      <x:c r="G13" s="43" t="n">
        <x:f>'投资回报模型'!H6</x:f>
        <x:v>1.5865384615384617</x:v>
      </x:c>
      <x:c r="H13" s="42" t="n">
        <x:f>'投资回报模型'!I6</x:f>
        <x:v>0.09670575129392356</x:v>
      </x:c>
    </x:row>
    <x:row r="14">
      <x:c r="A14" s="36" t="str">
        <x:v>乐观</x:v>
      </x:c>
      <x:c r="B14" s="42" t="n">
        <x:f>'投资回报模型'!B7</x:f>
        <x:v>0.05263157894736842</x:v>
      </x:c>
      <x:c r="C14" s="42" t="n">
        <x:f>'投资回报模型'!D7</x:f>
        <x:v>0.0431578947368421</x:v>
      </x:c>
      <x:c r="D14" s="37" t="n">
        <x:f>'投资回报模型'!E7</x:f>
        <x:v>55</x:v>
      </x:c>
      <x:c r="E14" s="37" t="n">
        <x:f>'投资回报模型'!F7</x:f>
        <x:v>-1</x:v>
      </x:c>
      <x:c r="F14" s="37" t="n">
        <x:f>'投资回报模型'!G7</x:f>
        <x:v>2.4168421052631577</x:v>
      </x:c>
      <x:c r="G14" s="43" t="n">
        <x:f>'投资回报模型'!H7</x:f>
        <x:v>2.4168421052631577</x:v>
      </x:c>
      <x:c r="H14" s="42" t="n">
        <x:f>'投资回报模型'!I7</x:f>
        <x:v>0.19302530553204433</x:v>
      </x:c>
    </x:row>
    <x:row r="15">
      <x:c r="A15" s="36" t="str"/>
      <x:c r="B15" s="36" t="str"/>
      <x:c r="C15" s="36" t="str"/>
      <x:c r="D15" s="36" t="str"/>
      <x:c r="E15" s="36" t="str"/>
      <x:c r="F15" s="36" t="str"/>
      <x:c r="G15" s="36" t="str"/>
      <x:c r="H15" s="36" t="str"/>
    </x:row>
    <x:row r="16">
      <x:c r="A16" s="36" t="str">
        <x:v>模型提示</x:v>
      </x:c>
      <x:c r="B16" s="36" t="str">
        <x:v>全部输入均为待验证假设；当前公开信息不支持精确估值。</x:v>
      </x:c>
      <x:c r="C16" s="36" t="str"/>
      <x:c r="D16" s="36" t="str"/>
      <x:c r="E16" s="36" t="str"/>
      <x:c r="F16" s="36" t="str"/>
      <x:c r="G16" s="36" t="str"/>
      <x:c r="H16" s="36" t="str"/>
    </x:row>
    <x:row r="17">
      <x:c r="A17" s="36"/>
      <x:c r="B17" s="36"/>
      <x:c r="C17" s="36"/>
      <x:c r="D17" s="36"/>
      <x:c r="E17" s="36"/>
      <x:c r="F17" s="36"/>
      <x:c r="G17" s="36"/>
      <x:c r="H17" s="36"/>
    </x:row>
    <x:row r="18">
      <x:c r="A18" s="38" t="str">
        <x:v>委员会前必须解决的五项问题</x:v>
      </x:c>
      <x:c r="B18" s="39" t="str">
        <x:v>委员会前必须解决的五项问题</x:v>
      </x:c>
      <x:c r="C18" s="39" t="str">
        <x:v>委员会前必须解决的五项问题</x:v>
      </x:c>
      <x:c r="D18" s="39" t="str">
        <x:v>委员会前必须解决的五项问题</x:v>
      </x:c>
      <x:c r="E18" s="39" t="str">
        <x:v>委员会前必须解决的五项问题</x:v>
      </x:c>
      <x:c r="F18" s="39" t="str">
        <x:v>委员会前必须解决的五项问题</x:v>
      </x:c>
      <x:c r="G18" s="39" t="str">
        <x:v>委员会前必须解决的五项问题</x:v>
      </x:c>
      <x:c r="H18" s="40" t="str">
        <x:v>委员会前必须解决的五项问题</x:v>
      </x:c>
    </x:row>
    <x:row r="19">
      <x:c r="A19" s="36" t="str">
        <x:v>1</x:v>
      </x:c>
      <x:c r="B19" s="36" t="str">
        <x:v>2025 年收入、回款、出库、激活与退货是否能六表勾稽？</x:v>
      </x:c>
      <x:c r="C19" s="36" t="str"/>
      <x:c r="D19" s="36" t="str"/>
      <x:c r="E19" s="36" t="str"/>
      <x:c r="F19" s="36" t="str"/>
      <x:c r="G19" s="36" t="str"/>
      <x:c r="H19" s="36" t="str"/>
    </x:row>
    <x:row r="20">
      <x:c r="A20" s="36" t="str">
        <x:v>2</x:v>
      </x:c>
      <x:c r="B20" s="36" t="str">
        <x:v>各型号扣除渠道、退货、保修、云与内容后的贡献毛利是多少？</x:v>
      </x:c>
      <x:c r="C20" s="36" t="str"/>
      <x:c r="D20" s="36" t="str"/>
      <x:c r="E20" s="36" t="str"/>
      <x:c r="F20" s="36" t="str"/>
      <x:c r="G20" s="36" t="str"/>
      <x:c r="H20" s="36" t="str"/>
    </x:row>
    <x:row r="21">
      <x:c r="A21" s="36" t="str">
        <x:v>3</x:v>
      </x:c>
      <x:c r="B21" s="36" t="str">
        <x:v>337 和解是否包含持续许可费、地域/产品限制或审计权？</x:v>
      </x:c>
      <x:c r="C21" s="36" t="str"/>
      <x:c r="D21" s="36" t="str"/>
      <x:c r="E21" s="36" t="str"/>
      <x:c r="F21" s="36" t="str"/>
      <x:c r="G21" s="36" t="str"/>
      <x:c r="H21" s="36" t="str"/>
    </x:row>
    <x:row r="22">
      <x:c r="A22" s="36" t="str">
        <x:v>4</x:v>
      </x:c>
      <x:c r="B22" s="36" t="str">
        <x:v>完整摊薄股权、回购/对赌、地方承诺和境内外主体是否可穿透？</x:v>
      </x:c>
      <x:c r="C22" s="36" t="str"/>
      <x:c r="D22" s="36" t="str"/>
      <x:c r="E22" s="36" t="str"/>
      <x:c r="F22" s="36" t="str"/>
      <x:c r="G22" s="36" t="str"/>
      <x:c r="H22" s="36" t="str"/>
    </x:row>
    <x:row r="23">
      <x:c r="A23" s="36" t="str">
        <x:v>5</x:v>
      </x:c>
      <x:c r="B23" s="36" t="str">
        <x:v>无锡产线良率、稼动率和单位成本是否达到经济性？</x:v>
      </x:c>
      <x:c r="C23" s="36" t="str"/>
      <x:c r="D23" s="36" t="str"/>
      <x:c r="E23" s="36" t="str"/>
      <x:c r="F23" s="36" t="str"/>
      <x:c r="G23" s="36" t="str"/>
      <x:c r="H23" s="36" t="str"/>
    </x:row>
  </x:sheetData>
  <x:mergeCells>
    <x:mergeCell ref="A1:H1"/>
    <x:mergeCell ref="A2:H2"/>
    <x:mergeCell ref="A10:H10"/>
    <x:mergeCell ref="A18:H18"/>
    <x:mergeCell ref="B19:H19"/>
    <x:mergeCell ref="B20:H20"/>
    <x:mergeCell ref="B21:H21"/>
    <x:mergeCell ref="B22:H22"/>
    <x:mergeCell ref="B23:H2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2" customHeight="1">
      <x:c r="A1" s="65" t="str">
        <x:v>情景假设｜可编辑投资输入</x:v>
      </x:c>
      <x:c r="B1" s="65" t="str">
        <x:v>情景假设｜可编辑投资输入</x:v>
      </x:c>
      <x:c r="C1" s="65" t="str">
        <x:v>情景假设｜可编辑投资输入</x:v>
      </x:c>
      <x:c r="D1" s="65" t="str">
        <x:v>情景假设｜可编辑投资输入</x:v>
      </x:c>
      <x:c r="E1" s="65" t="str">
        <x:v>情景假设｜可编辑投资输入</x:v>
      </x:c>
      <x:c r="F1" s="65" t="str">
        <x:v>情景假设｜可编辑投资输入</x:v>
      </x:c>
      <x:c r="G1" s="65" t="str">
        <x:v>情景假设｜可编辑投资输入</x:v>
      </x:c>
      <x:c r="H1" s="65" t="str">
        <x:v>情景假设｜可编辑投资输入</x:v>
      </x:c>
    </x:row>
    <x:row r="2">
      <x:c r="A2" s="32" t="str">
        <x:v>所有蓝色数字为示例性假设，需在数据室取得审计财务、股权表和投资条款后替换</x:v>
      </x:c>
      <x:c r="B2" s="32" t="str">
        <x:v>所有蓝色数字为示例性假设，需在数据室取得审计财务、股权表和投资条款后替换</x:v>
      </x:c>
      <x:c r="C2" s="32" t="str">
        <x:v>所有蓝色数字为示例性假设，需在数据室取得审计财务、股权表和投资条款后替换</x:v>
      </x:c>
      <x:c r="D2" s="32" t="str">
        <x:v>所有蓝色数字为示例性假设，需在数据室取得审计财务、股权表和投资条款后替换</x:v>
      </x:c>
      <x:c r="E2" s="32" t="str">
        <x:v>所有蓝色数字为示例性假设，需在数据室取得审计财务、股权表和投资条款后替换</x:v>
      </x:c>
      <x:c r="F2" s="32" t="str">
        <x:v>所有蓝色数字为示例性假设，需在数据室取得审计财务、股权表和投资条款后替换</x:v>
      </x:c>
      <x:c r="G2" s="32" t="str">
        <x:v>所有蓝色数字为示例性假设，需在数据室取得审计财务、股权表和投资条款后替换</x:v>
      </x:c>
      <x:c r="H2" s="32" t="str">
        <x:v>所有蓝色数字为示例性假设，需在数据室取得审计财务、股权表和投资条款后替换</x:v>
      </x:c>
    </x:row>
    <x:row r="3">
      <x:c r="A3" s="36"/>
      <x:c r="B3" s="36"/>
      <x:c r="C3" s="36"/>
      <x:c r="D3" s="36"/>
      <x:c r="E3" s="36"/>
      <x:c r="F3" s="36"/>
      <x:c r="G3" s="36"/>
      <x:c r="H3" s="36"/>
    </x:row>
    <x:row r="4">
      <x:c r="A4" s="34" t="str">
        <x:v>假设</x:v>
      </x:c>
      <x:c r="B4" s="41" t="str">
        <x:v>单位</x:v>
      </x:c>
      <x:c r="C4" s="41" t="str">
        <x:v>悲观</x:v>
      </x:c>
      <x:c r="D4" s="41" t="str">
        <x:v>基准</x:v>
      </x:c>
      <x:c r="E4" s="41" t="str">
        <x:v>乐观</x:v>
      </x:c>
      <x:c r="F4" s="41" t="str">
        <x:v>来源性质</x:v>
      </x:c>
      <x:c r="G4" s="41" t="str">
        <x:v>置信度</x:v>
      </x:c>
      <x:c r="H4" s="35" t="str">
        <x:v>备注</x:v>
      </x:c>
    </x:row>
    <x:row r="5">
      <x:c r="A5" s="36" t="str">
        <x:v>本轮投前估值</x:v>
      </x:c>
      <x:c r="B5" s="36" t="str">
        <x:v>亿元</x:v>
      </x:c>
      <x:c r="C5" s="66" t="n">
        <x:v>8</x:v>
      </x:c>
      <x:c r="D5" s="66" t="n">
        <x:v>12</x:v>
      </x:c>
      <x:c r="E5" s="66" t="n">
        <x:v>18</x:v>
      </x:c>
      <x:c r="F5" s="36" t="str">
        <x:v>待验证假设</x:v>
      </x:c>
      <x:c r="G5" s="36" t="str">
        <x:v>低</x:v>
      </x:c>
      <x:c r="H5" s="36" t="str">
        <x:v>不代表市场报价</x:v>
      </x:c>
    </x:row>
    <x:row r="6">
      <x:c r="A6" s="36" t="str">
        <x:v>本轮投资金额</x:v>
      </x:c>
      <x:c r="B6" s="36" t="str">
        <x:v>亿元</x:v>
      </x:c>
      <x:c r="C6" s="66" t="n">
        <x:v>1</x:v>
      </x:c>
      <x:c r="D6" s="66" t="n">
        <x:v>1</x:v>
      </x:c>
      <x:c r="E6" s="66" t="n">
        <x:v>1</x:v>
      </x:c>
      <x:c r="F6" s="36" t="str">
        <x:v>用户输入</x:v>
      </x:c>
      <x:c r="G6" s="36" t="str">
        <x:v>低</x:v>
      </x:c>
      <x:c r="H6" s="36" t="str">
        <x:v>示例性单次投资</x:v>
      </x:c>
    </x:row>
    <x:row r="7">
      <x:c r="A7" s="36" t="str">
        <x:v>后续融资稀释</x:v>
      </x:c>
      <x:c r="B7" s="36" t="str">
        <x:v>%</x:v>
      </x:c>
      <x:c r="C7" s="67" t="n">
        <x:v>0.35</x:v>
      </x:c>
      <x:c r="D7" s="67" t="n">
        <x:v>0.25</x:v>
      </x:c>
      <x:c r="E7" s="67" t="n">
        <x:v>0.18</x:v>
      </x:c>
      <x:c r="F7" s="36" t="str">
        <x:v>待验证假设</x:v>
      </x:c>
      <x:c r="G7" s="36" t="str">
        <x:v>低</x:v>
      </x:c>
      <x:c r="H7" s="36" t="str">
        <x:v>从本轮至退出的累计稀释</x:v>
      </x:c>
    </x:row>
    <x:row r="8">
      <x:c r="A8" s="36" t="str">
        <x:v>退出企业价值</x:v>
      </x:c>
      <x:c r="B8" s="36" t="str">
        <x:v>亿元</x:v>
      </x:c>
      <x:c r="C8" s="66" t="n">
        <x:v>12</x:v>
      </x:c>
      <x:c r="D8" s="66" t="n">
        <x:v>28</x:v>
      </x:c>
      <x:c r="E8" s="66" t="n">
        <x:v>55</x:v>
      </x:c>
      <x:c r="F8" s="36" t="str">
        <x:v>情景假设</x:v>
      </x:c>
      <x:c r="G8" s="36" t="str">
        <x:v>低</x:v>
      </x:c>
      <x:c r="H8" s="36" t="str">
        <x:v>非估值意见</x:v>
      </x:c>
    </x:row>
    <x:row r="9">
      <x:c r="A9" s="36" t="str">
        <x:v>退出净债</x:v>
      </x:c>
      <x:c r="B9" s="36" t="str">
        <x:v>亿元</x:v>
      </x:c>
      <x:c r="C9" s="66" t="n">
        <x:v>1.5</x:v>
      </x:c>
      <x:c r="D9" s="66" t="n">
        <x:v>0.5</x:v>
      </x:c>
      <x:c r="E9" s="66" t="n">
        <x:v>-1</x:v>
      </x:c>
      <x:c r="F9" s="36" t="str">
        <x:v>情景假设</x:v>
      </x:c>
      <x:c r="G9" s="36" t="str">
        <x:v>低</x:v>
      </x:c>
      <x:c r="H9" s="36" t="str">
        <x:v>负数表示净现金</x:v>
      </x:c>
    </x:row>
    <x:row r="10">
      <x:c r="A10" s="36" t="str">
        <x:v>持有年数</x:v>
      </x:c>
      <x:c r="B10" s="36" t="str">
        <x:v>年</x:v>
      </x:c>
      <x:c r="C10" s="66" t="n">
        <x:v>5</x:v>
      </x:c>
      <x:c r="D10" s="66" t="n">
        <x:v>5</x:v>
      </x:c>
      <x:c r="E10" s="66" t="n">
        <x:v>5</x:v>
      </x:c>
      <x:c r="F10" s="36" t="str">
        <x:v>用户输入</x:v>
      </x:c>
      <x:c r="G10" s="36" t="str">
        <x:v>中</x:v>
      </x:c>
      <x:c r="H10" s="36" t="str">
        <x:v>默认统一持有期</x:v>
      </x:c>
    </x:row>
    <x:row r="11">
      <x:c r="A11" s="36"/>
      <x:c r="B11" s="36"/>
      <x:c r="C11" s="36"/>
      <x:c r="D11" s="36"/>
      <x:c r="E11" s="36"/>
      <x:c r="F11" s="36"/>
      <x:c r="G11" s="36"/>
      <x:c r="H11" s="36"/>
    </x:row>
    <x:row r="12">
      <x:c r="A12" s="38" t="str">
        <x:v>观察假设｜非财务输入</x:v>
      </x:c>
      <x:c r="B12" s="39" t="str">
        <x:v>观察假设｜非财务输入</x:v>
      </x:c>
      <x:c r="C12" s="39" t="str">
        <x:v>观察假设｜非财务输入</x:v>
      </x:c>
      <x:c r="D12" s="39" t="str">
        <x:v>观察假设｜非财务输入</x:v>
      </x:c>
      <x:c r="E12" s="39" t="str">
        <x:v>观察假设｜非财务输入</x:v>
      </x:c>
      <x:c r="F12" s="39" t="str">
        <x:v>观察假设｜非财务输入</x:v>
      </x:c>
      <x:c r="G12" s="39" t="str">
        <x:v>观察假设｜非财务输入</x:v>
      </x:c>
      <x:c r="H12" s="40" t="str">
        <x:v>观察假设｜非财务输入</x:v>
      </x:c>
    </x:row>
    <x:row r="13">
      <x:c r="A13" s="34" t="str">
        <x:v>指标</x:v>
      </x:c>
      <x:c r="B13" s="41" t="str">
        <x:v>悲观</x:v>
      </x:c>
      <x:c r="C13" s="41" t="str">
        <x:v>基准</x:v>
      </x:c>
      <x:c r="D13" s="41" t="str">
        <x:v>乐观</x:v>
      </x:c>
      <x:c r="E13" s="41" t="str">
        <x:v>投资含义</x:v>
      </x:c>
      <x:c r="F13" s="41" t="str"/>
      <x:c r="G13" s="41" t="str"/>
      <x:c r="H13" s="35" t="str"/>
    </x:row>
    <x:row r="14">
      <x:c r="A14" s="36" t="str">
        <x:v>90 日用户留存</x:v>
      </x:c>
      <x:c r="B14" s="36" t="str">
        <x:v>&lt;15%</x:v>
      </x:c>
      <x:c r="C14" s="36" t="str">
        <x:v>25%‑35%</x:v>
      </x:c>
      <x:c r="D14" s="36" t="str">
        <x:v>&gt;45%</x:v>
      </x:c>
      <x:c r="E14" s="36" t="str">
        <x:v>决定是新奇硬件还是高频终端</x:v>
      </x:c>
      <x:c r="F14" s="36" t="str"/>
      <x:c r="G14" s="36" t="str"/>
      <x:c r="H14" s="36" t="str"/>
    </x:row>
    <x:row r="15">
      <x:c r="A15" s="36" t="str">
        <x:v>主力型号贡献毛利</x:v>
      </x:c>
      <x:c r="B15" s="36" t="str">
        <x:v>&lt;0%</x:v>
      </x:c>
      <x:c r="C15" s="36" t="str">
        <x:v>10%‑20%</x:v>
      </x:c>
      <x:c r="D15" s="36" t="str">
        <x:v>&gt;25%</x:v>
      </x:c>
      <x:c r="E15" s="36" t="str">
        <x:v>决定收入增长是否创造价值</x:v>
      </x:c>
      <x:c r="F15" s="36" t="str"/>
      <x:c r="G15" s="36" t="str"/>
      <x:c r="H15" s="36" t="str"/>
    </x:row>
    <x:row r="16">
      <x:c r="A16" s="36" t="str">
        <x:v>90 天退货率</x:v>
      </x:c>
      <x:c r="B16" s="36" t="str">
        <x:v>&gt;20%</x:v>
      </x:c>
      <x:c r="C16" s="36" t="str">
        <x:v>8%‑12%</x:v>
      </x:c>
      <x:c r="D16" s="36" t="str">
        <x:v>&lt;5%</x:v>
      </x:c>
      <x:c r="E16" s="36" t="str">
        <x:v>直接影响毛利、现金和渠道关系</x:v>
      </x:c>
      <x:c r="F16" s="36" t="str"/>
      <x:c r="G16" s="36" t="str"/>
      <x:c r="H16" s="36" t="str"/>
    </x:row>
    <x:row r="17">
      <x:c r="A17" s="36" t="str">
        <x:v>无锡产线一次良率</x:v>
      </x:c>
      <x:c r="B17" s="36" t="str">
        <x:v>&lt;70%</x:v>
      </x:c>
      <x:c r="C17" s="36" t="str">
        <x:v>80%‑88%</x:v>
      </x:c>
      <x:c r="D17" s="36" t="str">
        <x:v>&gt;92%</x:v>
      </x:c>
      <x:c r="E17" s="36" t="str">
        <x:v>决定纵向整合是护城河还是固定成本负担</x:v>
      </x:c>
      <x:c r="F17" s="36" t="str"/>
      <x:c r="G17" s="36" t="str"/>
      <x:c r="H17" s="36" t="str"/>
    </x:row>
    <x:row r="18">
      <x:c r="A18" s="36" t="str">
        <x:v>337 和解影响</x:v>
      </x:c>
      <x:c r="B18" s="36" t="str">
        <x:v>重大持续费用/限制</x:v>
      </x:c>
      <x:c r="C18" s="36" t="str">
        <x:v>可控许可与设计规避</x:v>
      </x:c>
      <x:c r="D18" s="36" t="str">
        <x:v>无重大持续义务</x:v>
      </x:c>
      <x:c r="E18" s="36" t="str">
        <x:v>可覆盖综合评分的红线</x:v>
      </x:c>
      <x:c r="F18" s="36" t="str"/>
      <x:c r="G18" s="36" t="str"/>
      <x:c r="H18" s="36" t="str"/>
    </x:row>
  </x:sheetData>
  <x:mergeCells>
    <x:mergeCell ref="A1:H1"/>
    <x:mergeCell ref="A2:H2"/>
    <x:mergeCell ref="A12:H12"/>
    <x:mergeCell ref="E14:H14"/>
    <x:mergeCell ref="E15:H15"/>
    <x:mergeCell ref="E16:H16"/>
    <x:mergeCell ref="E17:H17"/>
    <x:mergeCell ref="E18:H18"/>
  </x:mergeCells>
  <x:pageMargins left="0.7" right="0.7" top="0.75" bottom="0.75" header="0.3" footer="0.3"/>
  <x:legacyDrawing xmlns:r="http://schemas.openxmlformats.org/officeDocument/2006/relationships" r:id="R12758f4a7f504030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</x:cols>
  <x:sheetData>
    <x:row r="1" ht="32" customHeight="1">
      <x:c r="A1" s="65" t="str">
        <x:v>投资回报模型｜示例性情景</x:v>
      </x:c>
      <x:c r="B1" s="65" t="str">
        <x:v>投资回报模型｜示例性情景</x:v>
      </x:c>
      <x:c r="C1" s="65" t="str">
        <x:v>投资回报模型｜示例性情景</x:v>
      </x:c>
      <x:c r="D1" s="65" t="str">
        <x:v>投资回报模型｜示例性情景</x:v>
      </x:c>
      <x:c r="E1" s="65" t="str">
        <x:v>投资回报模型｜示例性情景</x:v>
      </x:c>
      <x:c r="F1" s="65" t="str">
        <x:v>投资回报模型｜示例性情景</x:v>
      </x:c>
      <x:c r="G1" s="65" t="str">
        <x:v>投资回报模型｜示例性情景</x:v>
      </x:c>
      <x:c r="H1" s="65" t="str">
        <x:v>投资回报模型｜示例性情景</x:v>
      </x:c>
      <x:c r="I1" s="65" t="str">
        <x:v>投资回报模型｜示例性情景</x:v>
      </x:c>
    </x:row>
    <x:row r="2">
      <x:c r="A2" s="32" t="str">
        <x:v>模型不使用公开信息伪装精度；更换情景假设后自动重算</x:v>
      </x:c>
      <x:c r="B2" s="32" t="str">
        <x:v>模型不使用公开信息伪装精度；更换情景假设后自动重算</x:v>
      </x:c>
      <x:c r="C2" s="32" t="str">
        <x:v>模型不使用公开信息伪装精度；更换情景假设后自动重算</x:v>
      </x:c>
      <x:c r="D2" s="32" t="str">
        <x:v>模型不使用公开信息伪装精度；更换情景假设后自动重算</x:v>
      </x:c>
      <x:c r="E2" s="32" t="str">
        <x:v>模型不使用公开信息伪装精度；更换情景假设后自动重算</x:v>
      </x:c>
      <x:c r="F2" s="32" t="str">
        <x:v>模型不使用公开信息伪装精度；更换情景假设后自动重算</x:v>
      </x:c>
      <x:c r="G2" s="32" t="str">
        <x:v>模型不使用公开信息伪装精度；更换情景假设后自动重算</x:v>
      </x:c>
      <x:c r="H2" s="32" t="str">
        <x:v>模型不使用公开信息伪装精度；更换情景假设后自动重算</x:v>
      </x:c>
      <x:c r="I2" s="32" t="str">
        <x:v>模型不使用公开信息伪装精度；更换情景假设后自动重算</x:v>
      </x:c>
    </x:row>
    <x:row r="3">
      <x:c r="A3" s="36"/>
      <x:c r="B3" s="36"/>
      <x:c r="C3" s="36"/>
      <x:c r="D3" s="36"/>
      <x:c r="E3" s="36"/>
      <x:c r="F3" s="36"/>
      <x:c r="G3" s="36"/>
      <x:c r="H3" s="36"/>
      <x:c r="I3" s="36"/>
    </x:row>
    <x:row r="4">
      <x:c r="A4" s="34" t="str">
        <x:v>情景</x:v>
      </x:c>
      <x:c r="B4" s="41" t="str">
        <x:v>投资后股权</x:v>
      </x:c>
      <x:c r="C4" s="41" t="str">
        <x:v>后续稀释</x:v>
      </x:c>
      <x:c r="D4" s="41" t="str">
        <x:v>退出股权</x:v>
      </x:c>
      <x:c r="E4" s="41" t="str">
        <x:v>退出企业价值</x:v>
      </x:c>
      <x:c r="F4" s="41" t="str">
        <x:v>退出净债</x:v>
      </x:c>
      <x:c r="G4" s="41" t="str">
        <x:v>投资人回款</x:v>
      </x:c>
      <x:c r="H4" s="41" t="str">
        <x:v>MOIC</x:v>
      </x:c>
      <x:c r="I4" s="35" t="str">
        <x:v>年化回报</x:v>
      </x:c>
    </x:row>
    <x:row r="5">
      <x:c r="A5" s="36" t="str">
        <x:v>悲观</x:v>
      </x:c>
      <x:c r="B5" s="42" t="n">
        <x:f>'情景假设'!C6/('情景假设'!C5+'情景假设'!C6)</x:f>
        <x:v>0.1111111111111111</x:v>
      </x:c>
      <x:c r="C5" s="42" t="n">
        <x:f>'情景假设'!C7</x:f>
        <x:v>0.35</x:v>
      </x:c>
      <x:c r="D5" s="42" t="n">
        <x:f>B5*(1-C5)</x:f>
        <x:v>0.07222222222222222</x:v>
      </x:c>
      <x:c r="E5" s="37" t="n">
        <x:f>'情景假设'!C8</x:f>
        <x:v>12</x:v>
      </x:c>
      <x:c r="F5" s="37" t="n">
        <x:f>'情景假设'!C9</x:f>
        <x:v>1.5</x:v>
      </x:c>
      <x:c r="G5" s="37" t="n">
        <x:f>MAX(0,(E5-F5)*D5)</x:f>
        <x:v>0.7583333333333333</x:v>
      </x:c>
      <x:c r="H5" s="43" t="n">
        <x:f>G5/'情景假设'!C6</x:f>
        <x:v>0.7583333333333333</x:v>
      </x:c>
      <x:c r="I5" s="42" t="n">
        <x:f>IF(H5&gt;0,H5^(1/'情景假设'!C10)-1,"不适用")</x:f>
        <x:v>-0.05382377909617109</x:v>
      </x:c>
    </x:row>
    <x:row r="6">
      <x:c r="A6" s="36" t="str">
        <x:v>基准</x:v>
      </x:c>
      <x:c r="B6" s="42" t="n">
        <x:f>'情景假设'!D6/('情景假设'!D5+'情景假设'!D6)</x:f>
        <x:v>0.07692307692307693</x:v>
      </x:c>
      <x:c r="C6" s="42" t="n">
        <x:f>'情景假设'!D7</x:f>
        <x:v>0.25</x:v>
      </x:c>
      <x:c r="D6" s="42" t="n">
        <x:f>B6*(1-C6)</x:f>
        <x:v>0.057692307692307696</x:v>
      </x:c>
      <x:c r="E6" s="37" t="n">
        <x:f>'情景假设'!D8</x:f>
        <x:v>28</x:v>
      </x:c>
      <x:c r="F6" s="37" t="n">
        <x:f>'情景假设'!D9</x:f>
        <x:v>0.5</x:v>
      </x:c>
      <x:c r="G6" s="37" t="n">
        <x:f>MAX(0,(E6-F6)*D6)</x:f>
        <x:v>1.5865384615384617</x:v>
      </x:c>
      <x:c r="H6" s="43" t="n">
        <x:f>G6/'情景假设'!D6</x:f>
        <x:v>1.5865384615384617</x:v>
      </x:c>
      <x:c r="I6" s="42" t="n">
        <x:f>IF(H6&gt;0,H6^(1/'情景假设'!D10)-1,"不适用")</x:f>
        <x:v>0.09670575129392356</x:v>
      </x:c>
    </x:row>
    <x:row r="7">
      <x:c r="A7" s="36" t="str">
        <x:v>乐观</x:v>
      </x:c>
      <x:c r="B7" s="42" t="n">
        <x:f>'情景假设'!E6/('情景假设'!E5+'情景假设'!E6)</x:f>
        <x:v>0.05263157894736842</x:v>
      </x:c>
      <x:c r="C7" s="42" t="n">
        <x:f>'情景假设'!E7</x:f>
        <x:v>0.18</x:v>
      </x:c>
      <x:c r="D7" s="42" t="n">
        <x:f>B7*(1-C7)</x:f>
        <x:v>0.0431578947368421</x:v>
      </x:c>
      <x:c r="E7" s="37" t="n">
        <x:f>'情景假设'!E8</x:f>
        <x:v>55</x:v>
      </x:c>
      <x:c r="F7" s="37" t="n">
        <x:f>'情景假设'!E9</x:f>
        <x:v>-1</x:v>
      </x:c>
      <x:c r="G7" s="37" t="n">
        <x:f>MAX(0,(E7-F7)*D7)</x:f>
        <x:v>2.4168421052631577</x:v>
      </x:c>
      <x:c r="H7" s="43" t="n">
        <x:f>G7/'情景假设'!E6</x:f>
        <x:v>2.4168421052631577</x:v>
      </x:c>
      <x:c r="I7" s="42" t="n">
        <x:f>IF(H7&gt;0,H7^(1/'情景假设'!E10)-1,"不适用")</x:f>
        <x:v>0.19302530553204433</x:v>
      </x:c>
    </x:row>
    <x:row r="8">
      <x:c r="A8" s="36"/>
      <x:c r="B8" s="36"/>
      <x:c r="C8" s="36"/>
      <x:c r="D8" s="36"/>
      <x:c r="E8" s="36"/>
      <x:c r="F8" s="36"/>
      <x:c r="G8" s="36"/>
      <x:c r="H8" s="36"/>
      <x:c r="I8" s="36"/>
    </x:row>
    <x:row r="9">
      <x:c r="A9" s="38" t="str">
        <x:v>投资人现金流（亿元）</x:v>
      </x:c>
      <x:c r="B9" s="39" t="str">
        <x:v>投资人现金流（亿元）</x:v>
      </x:c>
      <x:c r="C9" s="39" t="str">
        <x:v>投资人现金流（亿元）</x:v>
      </x:c>
      <x:c r="D9" s="39" t="str">
        <x:v>投资人现金流（亿元）</x:v>
      </x:c>
      <x:c r="E9" s="39" t="str">
        <x:v>投资人现金流（亿元）</x:v>
      </x:c>
      <x:c r="F9" s="39" t="str">
        <x:v>投资人现金流（亿元）</x:v>
      </x:c>
      <x:c r="G9" s="39" t="str">
        <x:v>投资人现金流（亿元）</x:v>
      </x:c>
      <x:c r="H9" s="39" t="str">
        <x:v>投资人现金流（亿元）</x:v>
      </x:c>
      <x:c r="I9" s="40" t="str">
        <x:v>投资人现金流（亿元）</x:v>
      </x:c>
    </x:row>
    <x:row r="10">
      <x:c r="A10" s="34" t="str">
        <x:v>情景</x:v>
      </x:c>
      <x:c r="B10" s="41" t="str">
        <x:v>交割日</x:v>
      </x:c>
      <x:c r="C10" s="41" t="str">
        <x:v>1 年</x:v>
      </x:c>
      <x:c r="D10" s="41" t="str">
        <x:v>2 年</x:v>
      </x:c>
      <x:c r="E10" s="41" t="str">
        <x:v>3 年</x:v>
      </x:c>
      <x:c r="F10" s="41" t="str">
        <x:v>4 年</x:v>
      </x:c>
      <x:c r="G10" s="35" t="str">
        <x:v>5 年</x:v>
      </x:c>
      <x:c r="H10" s="36"/>
      <x:c r="I10" s="36"/>
    </x:row>
    <x:row r="11">
      <x:c r="A11" s="36" t="str">
        <x:v>悲观</x:v>
      </x:c>
      <x:c r="B11" s="68" t="n">
        <x:f>-'情景假设'!C6</x:f>
        <x:v>-1</x:v>
      </x:c>
      <x:c r="C11" s="68" t="n">
        <x:v>0</x:v>
      </x:c>
      <x:c r="D11" s="68" t="n">
        <x:v>0</x:v>
      </x:c>
      <x:c r="E11" s="68" t="n">
        <x:v>0</x:v>
      </x:c>
      <x:c r="F11" s="68" t="n">
        <x:v>0</x:v>
      </x:c>
      <x:c r="G11" s="68" t="n">
        <x:f>G5</x:f>
        <x:v>0.7583333333333333</x:v>
      </x:c>
      <x:c r="H11" s="36"/>
      <x:c r="I11" s="36"/>
    </x:row>
    <x:row r="12">
      <x:c r="A12" s="36" t="str">
        <x:v>基准</x:v>
      </x:c>
      <x:c r="B12" s="68" t="n">
        <x:f>-'情景假设'!D6</x:f>
        <x:v>-1</x:v>
      </x:c>
      <x:c r="C12" s="68" t="n">
        <x:v>0</x:v>
      </x:c>
      <x:c r="D12" s="68" t="n">
        <x:v>0</x:v>
      </x:c>
      <x:c r="E12" s="68" t="n">
        <x:v>0</x:v>
      </x:c>
      <x:c r="F12" s="68" t="n">
        <x:v>0</x:v>
      </x:c>
      <x:c r="G12" s="68" t="n">
        <x:f>G6</x:f>
        <x:v>1.5865384615384617</x:v>
      </x:c>
      <x:c r="H12" s="36"/>
      <x:c r="I12" s="36"/>
    </x:row>
    <x:row r="13">
      <x:c r="A13" s="36" t="str">
        <x:v>乐观</x:v>
      </x:c>
      <x:c r="B13" s="68" t="n">
        <x:f>-'情景假设'!E6</x:f>
        <x:v>-1</x:v>
      </x:c>
      <x:c r="C13" s="68" t="n">
        <x:v>0</x:v>
      </x:c>
      <x:c r="D13" s="68" t="n">
        <x:v>0</x:v>
      </x:c>
      <x:c r="E13" s="68" t="n">
        <x:v>0</x:v>
      </x:c>
      <x:c r="F13" s="68" t="n">
        <x:v>0</x:v>
      </x:c>
      <x:c r="G13" s="68" t="n">
        <x:f>G7</x:f>
        <x:v>2.4168421052631577</x:v>
      </x:c>
      <x:c r="H13" s="36"/>
      <x:c r="I13" s="36"/>
    </x:row>
    <x:row r="14">
      <x:c r="A14" s="36"/>
      <x:c r="B14" s="36"/>
      <x:c r="C14" s="36"/>
      <x:c r="D14" s="36"/>
      <x:c r="E14" s="36"/>
      <x:c r="F14" s="36"/>
      <x:c r="G14" s="36"/>
      <x:c r="H14" s="36"/>
      <x:c r="I14" s="36"/>
    </x:row>
    <x:row r="15">
      <x:c r="A15" s="69" t="str">
        <x:v>模型限制：未得到实际投前估值、条款、净债与未来融资计划；情景仅用于说明决策机制。</x:v>
      </x:c>
      <x:c r="B15" s="69" t="str">
        <x:v>模型限制：未得到实际投前估值、条款、净债与未来融资计划；情景仅用于说明决策机制。</x:v>
      </x:c>
      <x:c r="C15" s="69" t="str">
        <x:v>模型限制：未得到实际投前估值、条款、净债与未来融资计划；情景仅用于说明决策机制。</x:v>
      </x:c>
      <x:c r="D15" s="69" t="str">
        <x:v>模型限制：未得到实际投前估值、条款、净债与未来融资计划；情景仅用于说明决策机制。</x:v>
      </x:c>
      <x:c r="E15" s="69" t="str">
        <x:v>模型限制：未得到实际投前估值、条款、净债与未来融资计划；情景仅用于说明决策机制。</x:v>
      </x:c>
      <x:c r="F15" s="69" t="str">
        <x:v>模型限制：未得到实际投前估值、条款、净债与未来融资计划；情景仅用于说明决策机制。</x:v>
      </x:c>
      <x:c r="G15" s="69" t="str">
        <x:v>模型限制：未得到实际投前估值、条款、净债与未来融资计划；情景仅用于说明决策机制。</x:v>
      </x:c>
      <x:c r="H15" s="69" t="str">
        <x:v>模型限制：未得到实际投前估值、条款、净债与未来融资计划；情景仅用于说明决策机制。</x:v>
      </x:c>
      <x:c r="I15" s="69" t="str">
        <x:v>模型限制：未得到实际投前估值、条款、净债与未来融资计划；情景仅用于说明决策机制。</x:v>
      </x:c>
    </x:row>
  </x:sheetData>
  <x:mergeCells>
    <x:mergeCell ref="A1:I1"/>
    <x:mergeCell ref="A2:I2"/>
    <x:mergeCell ref="A9:I9"/>
    <x:mergeCell ref="A15:I1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30" hidden="0" customWidth="1"/>
    <x:col min="7" max="7" width="30" hidden="0" customWidth="1"/>
  </x:cols>
  <x:sheetData>
    <x:row r="1" ht="32" customHeight="1">
      <x:c r="A1" s="65" t="str">
        <x:v>七维投资评分卡</x:v>
      </x:c>
      <x:c r="B1" s="65" t="str">
        <x:v>七维投资评分卡</x:v>
      </x:c>
      <x:c r="C1" s="65" t="str">
        <x:v>七维投资评分卡</x:v>
      </x:c>
      <x:c r="D1" s="65" t="str">
        <x:v>七维投资评分卡</x:v>
      </x:c>
      <x:c r="E1" s="65" t="str">
        <x:v>七维投资评分卡</x:v>
      </x:c>
      <x:c r="F1" s="65" t="str">
        <x:v>七维投资评分卡</x:v>
      </x:c>
      <x:c r="G1" s="65" t="str">
        <x:v>七维投资评分卡</x:v>
      </x:c>
    </x:row>
    <x:row r="2">
      <x:c r="A2" s="32" t="str">
        <x:v>评分是投资尽调优先级工具，不是信用评级；红线事项可覆盖总分</x:v>
      </x:c>
      <x:c r="B2" s="32" t="str">
        <x:v>评分是投资尽调优先级工具，不是信用评级；红线事项可覆盖总分</x:v>
      </x:c>
      <x:c r="C2" s="32" t="str">
        <x:v>评分是投资尽调优先级工具，不是信用评级；红线事项可覆盖总分</x:v>
      </x:c>
      <x:c r="D2" s="32" t="str">
        <x:v>评分是投资尽调优先级工具，不是信用评级；红线事项可覆盖总分</x:v>
      </x:c>
      <x:c r="E2" s="32" t="str">
        <x:v>评分是投资尽调优先级工具，不是信用评级；红线事项可覆盖总分</x:v>
      </x:c>
      <x:c r="F2" s="32" t="str">
        <x:v>评分是投资尽调优先级工具，不是信用评级；红线事项可覆盖总分</x:v>
      </x:c>
      <x:c r="G2" s="32" t="str">
        <x:v>评分是投资尽调优先级工具，不是信用评级；红线事项可覆盖总分</x:v>
      </x:c>
    </x:row>
    <x:row r="3">
      <x:c r="A3" s="36"/>
      <x:c r="B3" s="36"/>
      <x:c r="C3" s="36"/>
      <x:c r="D3" s="36"/>
      <x:c r="E3" s="36"/>
      <x:c r="F3" s="36"/>
      <x:c r="G3" s="36"/>
    </x:row>
    <x:row r="4">
      <x:c r="A4" s="34" t="str">
        <x:v>维度</x:v>
      </x:c>
      <x:c r="B4" s="41" t="str">
        <x:v>得分</x:v>
      </x:c>
      <x:c r="C4" s="41" t="str">
        <x:v>权重</x:v>
      </x:c>
      <x:c r="D4" s="41" t="str">
        <x:v>加权分</x:v>
      </x:c>
      <x:c r="E4" s="41" t="str">
        <x:v>证据完整度</x:v>
      </x:c>
      <x:c r="F4" s="41" t="str">
        <x:v>当前判断</x:v>
      </x:c>
      <x:c r="G4" s="35" t="str">
        <x:v>下一步</x:v>
      </x:c>
    </x:row>
    <x:row r="5">
      <x:c r="A5" s="36" t="str">
        <x:v>赛道吸引力</x:v>
      </x:c>
      <x:c r="B5" s="36" t="n">
        <x:v>76</x:v>
      </x:c>
      <x:c r="C5" s="70" t="n">
        <x:v>0.15</x:v>
      </x:c>
      <x:c r="D5" s="37" t="n">
        <x:f>B5*C5</x:f>
        <x:v>11.4</x:v>
      </x:c>
      <x:c r="E5" s="36" t="str">
        <x:v>中</x:v>
      </x:c>
      <x:c r="F5" s="36" t="str">
        <x:v>高增长，口径和路线仍波动</x:v>
      </x:c>
      <x:c r="G5" s="36" t="str">
        <x:v>建立 TAM/SAM/SOM 自下而上测算</x:v>
      </x:c>
    </x:row>
    <x:row r="6">
      <x:c r="A6" s="36" t="str">
        <x:v>产品/技术</x:v>
      </x:c>
      <x:c r="B6" s="36" t="n">
        <x:v>72</x:v>
      </x:c>
      <x:c r="C6" s="70" t="n">
        <x:v>0.2</x:v>
      </x:c>
      <x:c r="D6" s="37" t="n">
        <x:f>B6*C6</x:f>
        <x:v>14.4</x:v>
      </x:c>
      <x:c r="E6" s="36" t="str">
        <x:v>中</x:v>
      </x:c>
      <x:c r="F6" s="36" t="str">
        <x:v>多代产品是优势，留存与 FTO 待验</x:v>
      </x:c>
      <x:c r="G6" s="36" t="str">
        <x:v>产品测试+用户队列+FTO</x:v>
      </x:c>
    </x:row>
    <x:row r="7">
      <x:c r="A7" s="36" t="str">
        <x:v>商业化质量</x:v>
      </x:c>
      <x:c r="B7" s="36" t="n">
        <x:v>54</x:v>
      </x:c>
      <x:c r="C7" s="70" t="n">
        <x:v>0.2</x:v>
      </x:c>
      <x:c r="D7" s="37" t="n">
        <x:f>B7*C7</x:f>
        <x:v>10.8</x:v>
      </x:c>
      <x:c r="E7" s="36" t="str">
        <x:v>低</x:v>
      </x:c>
      <x:c r="F7" s="36" t="str">
        <x:v>有收入/销量口径，无质量闭环</x:v>
      </x:c>
      <x:c r="G7" s="36" t="str">
        <x:v>六表勾稽+型号级贡献毛利</x:v>
      </x:c>
    </x:row>
    <x:row r="8">
      <x:c r="A8" s="36" t="str">
        <x:v>团队与组织</x:v>
      </x:c>
      <x:c r="B8" s="36" t="n">
        <x:v>68</x:v>
      </x:c>
      <x:c r="C8" s="70" t="n">
        <x:v>0.1</x:v>
      </x:c>
      <x:c r="D8" s="37" t="n">
        <x:f>B8*C8</x:f>
        <x:v>6.800000000000001</x:v>
      </x:c>
      <x:c r="E8" s="36" t="str">
        <x:v>中</x:v>
      </x:c>
      <x:c r="F8" s="36" t="str">
        <x:v>创始人产品能力强，二梯队待验</x:v>
      </x:c>
      <x:c r="G8" s="36" t="str">
        <x:v>关键岗位和继任访谈</x:v>
      </x:c>
    </x:row>
    <x:row r="9">
      <x:c r="A9" s="36" t="str">
        <x:v>财务与现金流</x:v>
      </x:c>
      <x:c r="B9" s="36" t="n">
        <x:v>38</x:v>
      </x:c>
      <x:c r="C9" s="70" t="n">
        <x:v>0.15</x:v>
      </x:c>
      <x:c r="D9" s="37" t="n">
        <x:f>B9*C9</x:f>
        <x:v>5.7</x:v>
      </x:c>
      <x:c r="E9" s="36" t="str">
        <x:v>低</x:v>
      </x:c>
      <x:c r="F9" s="36" t="str">
        <x:v>审计、负债与现金跑道不可见</x:v>
      </x:c>
      <x:c r="G9" s="36" t="str">
        <x:v>审计报表+现金流+营运资金</x:v>
      </x:c>
    </x:row>
    <x:row r="10">
      <x:c r="A10" s="36" t="str">
        <x:v>治理与关联方</x:v>
      </x:c>
      <x:c r="B10" s="36" t="n">
        <x:v>48</x:v>
      </x:c>
      <x:c r="C10" s="70" t="n">
        <x:v>0.1</x:v>
      </x:c>
      <x:c r="D10" s="37" t="n">
        <x:f>B10*C10</x:f>
        <x:v>4.800000000000001</x:v>
      </x:c>
      <x:c r="E10" s="36" t="str">
        <x:v>低</x:v>
      </x:c>
      <x:c r="F10" s="36" t="str">
        <x:v>多轮融资与多地资本提高复杂度</x:v>
      </x:c>
      <x:c r="G10" s="36" t="str">
        <x:v>完全摊薄股权+特殊权利+资金流</x:v>
      </x:c>
    </x:row>
    <x:row r="11">
      <x:c r="A11" s="36" t="str">
        <x:v>法务与数据合规</x:v>
      </x:c>
      <x:c r="B11" s="36" t="n">
        <x:v>44</x:v>
      </x:c>
      <x:c r="C11" s="70" t="n">
        <x:v>0.1</x:v>
      </x:c>
      <x:c r="D11" s="37" t="n">
        <x:f>B11*C11</x:f>
        <x:v>4.4</x:v>
      </x:c>
      <x:c r="E11" s="36" t="str">
        <x:v>低</x:v>
      </x:c>
      <x:c r="F11" s="36" t="str">
        <x:v>337 与隐私政策存在重要待核实项</x:v>
      </x:c>
      <x:c r="G11" s="36" t="str">
        <x:v>和解协议+隐私专项整改</x:v>
      </x:c>
    </x:row>
    <x:row r="12">
      <x:c r="A12" s="71" t="str">
        <x:v>权重合计</x:v>
      </x:c>
      <x:c r="B12" s="71"/>
      <x:c r="C12" s="72" t="n">
        <x:f>SUM(C5:C11)</x:f>
        <x:v>1</x:v>
      </x:c>
      <x:c r="D12" s="71"/>
      <x:c r="E12" s="71" t="str"/>
      <x:c r="F12" s="71" t="str"/>
      <x:c r="G12" s="71" t="str"/>
    </x:row>
    <x:row r="13">
      <x:c r="A13" s="71" t="str">
        <x:v>综合评分</x:v>
      </x:c>
      <x:c r="B13" s="71"/>
      <x:c r="C13" s="71"/>
      <x:c r="D13" s="71"/>
      <x:c r="E13" s="71" t="str"/>
      <x:c r="F13" s="73" t="n">
        <x:f>SUM(D5:D11)</x:f>
        <x:v>58.300000000000004</x:v>
      </x:c>
      <x:c r="G13" s="71" t="str"/>
    </x:row>
  </x:sheetData>
  <x:mergeCells>
    <x:mergeCell ref="A1:G1"/>
    <x:mergeCell ref="A2:G2"/>
  </x:mergeCells>
  <x:pageMargins left="0.7" right="0.7" top="0.75" bottom="0.75" header="0.3" footer="0.3"/>
  <x:drawing xmlns:r="http://schemas.openxmlformats.org/officeDocument/2006/relationships" r:id="Rb7d5f16ac1314b09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5" hidden="0" customWidth="1"/>
    <x:col min="3" max="3" width="25" hidden="0" customWidth="1"/>
    <x:col min="4" max="4" width="13" hidden="0" customWidth="1"/>
    <x:col min="5" max="5" width="13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32" customHeight="1">
      <x:c r="A1" s="65" t="str">
        <x:v>证据底稿｜主张—证据—决策链</x:v>
      </x:c>
      <x:c r="B1" s="65" t="str">
        <x:v>证据底稿｜主张—证据—决策链</x:v>
      </x:c>
      <x:c r="C1" s="65" t="str">
        <x:v>证据底稿｜主张—证据—决策链</x:v>
      </x:c>
      <x:c r="D1" s="65" t="str">
        <x:v>证据底稿｜主张—证据—决策链</x:v>
      </x:c>
      <x:c r="E1" s="65" t="str">
        <x:v>证据底稿｜主张—证据—决策链</x:v>
      </x:c>
      <x:c r="F1" s="65" t="str">
        <x:v>证据底稿｜主张—证据—决策链</x:v>
      </x:c>
      <x:c r="G1" s="65" t="str">
        <x:v>证据底稿｜主张—证据—决策链</x:v>
      </x:c>
      <x:c r="H1" s="65" t="str">
        <x:v>证据底稿｜主张—证据—决策链</x:v>
      </x:c>
      <x:c r="I1" s="65" t="str">
        <x:v>证据底稿｜主张—证据—决策链</x:v>
      </x:c>
      <x:c r="J1" s="65" t="str">
        <x:v>证据底稿｜主张—证据—决策链</x:v>
      </x:c>
      <x:c r="K1" s="65" t="str">
        <x:v>证据底稿｜主张—证据—决策链</x:v>
      </x:c>
      <x:c r="L1" s="65" t="str">
        <x:v>证据底稿｜主张—证据—决策链</x:v>
      </x:c>
    </x:row>
    <x:row r="2">
      <x:c r="A2" s="32" t="str">
        <x:v>正式机构版应增补网页快照/原文摘录/复核人/法律状态；当前为核心主张样本</x:v>
      </x:c>
      <x:c r="B2" s="32" t="str">
        <x:v>正式机构版应增补网页快照/原文摘录/复核人/法律状态；当前为核心主张样本</x:v>
      </x:c>
      <x:c r="C2" s="32" t="str">
        <x:v>正式机构版应增补网页快照/原文摘录/复核人/法律状态；当前为核心主张样本</x:v>
      </x:c>
      <x:c r="D2" s="32" t="str">
        <x:v>正式机构版应增补网页快照/原文摘录/复核人/法律状态；当前为核心主张样本</x:v>
      </x:c>
      <x:c r="E2" s="32" t="str">
        <x:v>正式机构版应增补网页快照/原文摘录/复核人/法律状态；当前为核心主张样本</x:v>
      </x:c>
      <x:c r="F2" s="32" t="str">
        <x:v>正式机构版应增补网页快照/原文摘录/复核人/法律状态；当前为核心主张样本</x:v>
      </x:c>
      <x:c r="G2" s="32" t="str">
        <x:v>正式机构版应增补网页快照/原文摘录/复核人/法律状态；当前为核心主张样本</x:v>
      </x:c>
      <x:c r="H2" s="32" t="str">
        <x:v>正式机构版应增补网页快照/原文摘录/复核人/法律状态；当前为核心主张样本</x:v>
      </x:c>
      <x:c r="I2" s="32" t="str">
        <x:v>正式机构版应增补网页快照/原文摘录/复核人/法律状态；当前为核心主张样本</x:v>
      </x:c>
      <x:c r="J2" s="32" t="str">
        <x:v>正式机构版应增补网页快照/原文摘录/复核人/法律状态；当前为核心主张样本</x:v>
      </x:c>
      <x:c r="K2" s="32" t="str">
        <x:v>正式机构版应增补网页快照/原文摘录/复核人/法律状态；当前为核心主张样本</x:v>
      </x:c>
      <x:c r="L2" s="32" t="str">
        <x:v>正式机构版应增补网页快照/原文摘录/复核人/法律状态；当前为核心主张样本</x:v>
      </x:c>
    </x:row>
    <x:row r="3">
      <x:c r="A3" s="36"/>
      <x:c r="B3" s="36"/>
      <x:c r="C3" s="36"/>
      <x:c r="D3" s="36"/>
      <x:c r="E3" s="36"/>
      <x:c r="F3" s="36"/>
      <x:c r="G3" s="36"/>
      <x:c r="H3" s="36"/>
      <x:c r="I3" s="36"/>
      <x:c r="J3" s="36"/>
      <x:c r="K3" s="36"/>
      <x:c r="L3" s="36"/>
    </x:row>
    <x:row r="4">
      <x:c r="A4" s="34" t="str">
        <x:v>主张ID</x:v>
      </x:c>
      <x:c r="B4" s="41" t="str">
        <x:v>核心主张</x:v>
      </x:c>
      <x:c r="C4" s="41" t="str">
        <x:v>事实/推断</x:v>
      </x:c>
      <x:c r="D4" s="41" t="str">
        <x:v>来源ID</x:v>
      </x:c>
      <x:c r="E4" s="41" t="str">
        <x:v>来源等级</x:v>
      </x:c>
      <x:c r="F4" s="41" t="str">
        <x:v>证据摘要</x:v>
      </x:c>
      <x:c r="G4" s="41" t="str">
        <x:v>冲突/限制</x:v>
      </x:c>
      <x:c r="H4" s="41" t="str">
        <x:v>决策影响</x:v>
      </x:c>
      <x:c r="I4" s="41" t="str">
        <x:v>状态</x:v>
      </x:c>
      <x:c r="J4" s="41" t="str">
        <x:v>最后核验</x:v>
      </x:c>
      <x:c r="K4" s="41" t="str">
        <x:v>复核人</x:v>
      </x:c>
      <x:c r="L4" s="35" t="str">
        <x:v>存档/下一步</x:v>
      </x:c>
    </x:row>
    <x:row r="5">
      <x:c r="A5" s="36" t="str">
        <x:v>C01</x:v>
      </x:c>
      <x:c r="B5" s="36" t="str">
        <x:v>2025 年营收约 2 亿元并盈亏平衡</x:v>
      </x:c>
      <x:c r="C5" s="36" t="str">
        <x:v>管理层口径</x:v>
      </x:c>
      <x:c r="D5" s="36" t="str">
        <x:v>S05</x:v>
      </x:c>
      <x:c r="E5" s="36" t="str">
        <x:v>B</x:v>
      </x:c>
      <x:c r="F5" s="36" t="str">
        <x:v>媒体采访中的管理层表述</x:v>
      </x:c>
      <x:c r="G5" s="36" t="str">
        <x:v>未经审计，收入确认与现金流未知</x:v>
      </x:c>
      <x:c r="H5" s="36" t="str">
        <x:v>决定是否进入估值讨论</x:v>
      </x:c>
      <x:c r="I5" s="36" t="str">
        <x:v>待验证</x:v>
      </x:c>
      <x:c r="J5" s="36" t="str">
        <x:v>2026-08-11</x:v>
      </x:c>
      <x:c r="K5" s="36" t="str"/>
      <x:c r="L5" s="36" t="str">
        <x:v>取得审计、纳税、回款与设备数据</x:v>
      </x:c>
    </x:row>
    <x:row r="6">
      <x:c r="A6" s="36" t="str">
        <x:v>C02</x:v>
      </x:c>
      <x:c r="B6" s="36" t="str">
        <x:v>2025 年销量超 10 万副</x:v>
      </x:c>
      <x:c r="C6" s="36" t="str">
        <x:v>管理层口径</x:v>
      </x:c>
      <x:c r="D6" s="36" t="str">
        <x:v>S05</x:v>
      </x:c>
      <x:c r="E6" s="36" t="str">
        <x:v>B</x:v>
      </x:c>
      <x:c r="F6" s="36" t="str">
        <x:v>管理层/媒体销量口径</x:v>
      </x:c>
      <x:c r="G6" s="36" t="str">
        <x:v>Sell-in、签收或激活未区分</x:v>
      </x:c>
      <x:c r="H6" s="36" t="str">
        <x:v>决定需求真实性和渠道压货风险</x:v>
      </x:c>
      <x:c r="I6" s="36" t="str">
        <x:v>待验证</x:v>
      </x:c>
      <x:c r="J6" s="36" t="str">
        <x:v>2026-08-11</x:v>
      </x:c>
      <x:c r="K6" s="36" t="str"/>
      <x:c r="L6" s="36" t="str">
        <x:v>订单—出库—激活—回款—退货勾稽</x:v>
      </x:c>
    </x:row>
    <x:row r="7">
      <x:c r="A7" s="36" t="str">
        <x:v>C03</x:v>
      </x:c>
      <x:c r="B7" s="36" t="str">
        <x:v>2025 年以来三轮融资近 5 亿元</x:v>
      </x:c>
      <x:c r="C7" s="36" t="str">
        <x:v>多源事实</x:v>
      </x:c>
      <x:c r="D7" s="36" t="str">
        <x:v>S10</x:v>
      </x:c>
      <x:c r="E7" s="36" t="str">
        <x:v>A/B</x:v>
      </x:c>
      <x:c r="F7" s="36" t="str">
        <x:v>主流财经媒体汇总口径</x:v>
      </x:c>
      <x:c r="G7" s="36" t="str">
        <x:v>各轮金额、估值和优先权未披露</x:v>
      </x:c>
      <x:c r="H7" s="36" t="str">
        <x:v>证明融资能力，不证明经营自造血</x:v>
      </x:c>
      <x:c r="I7" s="36" t="str">
        <x:v>部分核验</x:v>
      </x:c>
      <x:c r="J7" s="36" t="str">
        <x:v>2026-08-11</x:v>
      </x:c>
      <x:c r="K7" s="36" t="str"/>
      <x:c r="L7" s="36" t="str">
        <x:v>取得全部投资协议与入账凭证</x:v>
      </x:c>
    </x:row>
    <x:row r="8">
      <x:c r="A8" s="36" t="str">
        <x:v>C04</x:v>
      </x:c>
      <x:c r="B8" s="36" t="str">
        <x:v>337 调查基于和解终止</x:v>
      </x:c>
      <x:c r="C8" s="36" t="str">
        <x:v>监管事实</x:v>
      </x:c>
      <x:c r="D8" s="36" t="str">
        <x:v>S29/S30</x:v>
      </x:c>
      <x:c r="E8" s="36" t="str">
        <x:v>A</x:v>
      </x:c>
      <x:c r="F8" s="36" t="str">
        <x:v>USITC 启动调查并后基于和解终止对 INMO 的调查</x:v>
      </x:c>
      <x:c r="G8" s="36" t="str">
        <x:v>没有实体不侵权裁决，和解义务不公开</x:v>
      </x:c>
      <x:c r="H8" s="36" t="str">
        <x:v>属投资红线核验项</x:v>
      </x:c>
      <x:c r="I8" s="36" t="str">
        <x:v>事实核验/义务待核</x:v>
      </x:c>
      <x:c r="J8" s="36" t="str">
        <x:v>2026-08-11</x:v>
      </x:c>
      <x:c r="K8" s="36" t="str"/>
      <x:c r="L8" s="36" t="str">
        <x:v>取得和解协议与多法域 FTO</x:v>
      </x:c>
    </x:row>
    <x:row r="9">
      <x:c r="A9" s="36" t="str">
        <x:v>C05</x:v>
      </x:c>
      <x:c r="B9" s="36" t="str">
        <x:v>中文隐私政策存在旧主体与占位邮箱</x:v>
      </x:c>
      <x:c r="C9" s="36" t="str">
        <x:v>官方文档事实</x:v>
      </x:c>
      <x:c r="D9" s="36" t="str">
        <x:v>S32</x:v>
      </x:c>
      <x:c r="E9" s="36" t="str">
        <x:v>A</x:v>
      </x:c>
      <x:c r="F9" s="36" t="str">
        <x:v>政策更新于 2023 年，仍写深圳主体并出现 customer@App.com</x:v>
      </x:c>
      <x:c r="G9" s="36" t="str">
        <x:v>不等同已经违法，但说明制度维护薄弱</x:v>
      </x:c>
      <x:c r="H9" s="36" t="str">
        <x:v>数据合规与海外业务前置整改</x:v>
      </x:c>
      <x:c r="I9" s="36" t="str">
        <x:v>已核验</x:v>
      </x:c>
      <x:c r="J9" s="36" t="str">
        <x:v>2026-08-11</x:v>
      </x:c>
      <x:c r="K9" s="36" t="str"/>
      <x:c r="L9" s="36" t="str">
        <x:v>SDK/权限/数据流与 PIPIA 专项审核</x:v>
      </x:c>
    </x:row>
    <x:row r="10">
      <x:c r="A10" s="36" t="str">
        <x:v>C06</x:v>
      </x:c>
      <x:c r="B10" s="36" t="str">
        <x:v>无锡首线设计年产 10 万副</x:v>
      </x:c>
      <x:c r="C10" s="36" t="str">
        <x:v>官方/地方口径</x:v>
      </x:c>
      <x:c r="D10" s="36" t="str">
        <x:v>S11/S39</x:v>
      </x:c>
      <x:c r="E10" s="36" t="str">
        <x:v>A/B</x:v>
      </x:c>
      <x:c r="F10" s="36" t="str">
        <x:v>无锡合资公司和量产线公开信息</x:v>
      </x:c>
      <x:c r="G10" s="36" t="str">
        <x:v>设计产能不等于实产、良率或经济性</x:v>
      </x:c>
      <x:c r="H10" s="36" t="str">
        <x:v>决定纵向整合是护城河还是成本负担</x:v>
      </x:c>
      <x:c r="I10" s="36" t="str">
        <x:v>部分核验</x:v>
      </x:c>
      <x:c r="J10" s="36" t="str">
        <x:v>2026-08-11</x:v>
      </x:c>
      <x:c r="K10" s="36" t="str"/>
      <x:c r="L10" s="36" t="str">
        <x:v>取得月产、良率、稼动率与单位成本</x:v>
      </x:c>
    </x:row>
    <x:row r="11">
      <x:c r="A11" s="36" t="str">
        <x:v>C07</x:v>
      </x:c>
      <x:c r="B11" s="36" t="str">
        <x:v>公司股东与对外投资无法在免费信息中完整穿透</x:v>
      </x:c>
      <x:c r="C11" s="36" t="str">
        <x:v>商业数据库线索</x:v>
      </x:c>
      <x:c r="D11" s="36" t="str">
        <x:v>S36</x:v>
      </x:c>
      <x:c r="E11" s="36" t="str">
        <x:v>C</x:v>
      </x:c>
      <x:c r="F11" s="36" t="str">
        <x:v>媒体援引商业平台的股东/对外投资线索</x:v>
      </x:c>
      <x:c r="G11" s="36" t="str">
        <x:v>受付费墙、更新延迟与工商内档限制</x:v>
      </x:c>
      <x:c r="H11" s="36" t="str">
        <x:v>控制权、特殊权利和关联交易无法定论</x:v>
      </x:c>
      <x:c r="I11" s="36" t="str">
        <x:v>待验证</x:v>
      </x:c>
      <x:c r="J11" s="36" t="str">
        <x:v>2026-08-11</x:v>
      </x:c>
      <x:c r="K11" s="36" t="str"/>
      <x:c r="L11" s="36" t="str">
        <x:v>完全摊薄股权+境内外主体清单</x:v>
      </x:c>
    </x:row>
    <x:row r="12">
      <x:c r="A12" s="36" t="str">
        <x:v>C08</x:v>
      </x:c>
      <x:c r="B12" s="36" t="str">
        <x:v>公司已形成 AIR/GO/X 多路线产品矩阵</x:v>
      </x:c>
      <x:c r="C12" s="36" t="str">
        <x:v>官方/多源事实</x:v>
      </x:c>
      <x:c r="D12" s="36" t="str">
        <x:v>S14/S16/S37</x:v>
      </x:c>
      <x:c r="E12" s="36" t="str">
        <x:v>A/B</x:v>
      </x:c>
      <x:c r="F12" s="36" t="str">
        <x:v>官网、产品资料与研究覆盖多条产品线</x:v>
      </x:c>
      <x:c r="G12" s="36" t="str">
        <x:v>产品存在不等于用户留存或贡献毛利为正</x:v>
      </x:c>
      <x:c r="H12" s="36" t="str">
        <x:v>支持继续尽调，不支持直接高估值</x:v>
      </x:c>
      <x:c r="I12" s="36" t="str">
        <x:v>已核验</x:v>
      </x:c>
      <x:c r="J12" s="36" t="str">
        <x:v>2026-08-11</x:v>
      </x:c>
      <x:c r="K12" s="36" t="str"/>
      <x:c r="L12" s="36" t="str">
        <x:v>产品拆解/实验室测试/用户队列</x:v>
      </x:c>
    </x:row>
  </x:sheetData>
  <x:mergeCells>
    <x:mergeCell ref="A1:L1"/>
    <x:mergeCell ref="A2:L2"/>
  </x:mergeCells>
  <x:dataValidations count="1">
    <x:dataValidation type="list" sqref="I5:I200">
      <x:formula1>"已核验,部分核验,待验证,冲突,不适用"</x:formula1>
    </x:dataValidation>
  </x:dataValidations>
  <x:pageMargins left="0.7" right="0.7" top="0.75" bottom="0.75" header="0.3" footer="0.3"/>
  <x:legacyDrawing xmlns:r="http://schemas.openxmlformats.org/officeDocument/2006/relationships" r:id="R491e4cc661fe440e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12" hidden="0" customWidth="1"/>
    <x:col min="7" max="7" width="28" hidden="0" customWidth="1"/>
    <x:col min="8" max="8" width="28" hidden="0" customWidth="1"/>
    <x:col min="9" max="9" width="16" hidden="0" customWidth="1"/>
    <x:col min="10" max="10" width="16" hidden="0" customWidth="1"/>
  </x:cols>
  <x:sheetData>
    <x:row r="1" ht="32" customHeight="1">
      <x:c r="A1" s="65" t="str">
        <x:v>持续监控｜事件、阈值与决策动作</x:v>
      </x:c>
      <x:c r="B1" s="65" t="str">
        <x:v>持续监控｜事件、阈值与决策动作</x:v>
      </x:c>
      <x:c r="C1" s="65" t="str">
        <x:v>持续监控｜事件、阈值与决策动作</x:v>
      </x:c>
      <x:c r="D1" s="65" t="str">
        <x:v>持续监控｜事件、阈值与决策动作</x:v>
      </x:c>
      <x:c r="E1" s="65" t="str">
        <x:v>持续监控｜事件、阈值与决策动作</x:v>
      </x:c>
      <x:c r="F1" s="65" t="str">
        <x:v>持续监控｜事件、阈值与决策动作</x:v>
      </x:c>
      <x:c r="G1" s="65" t="str">
        <x:v>持续监控｜事件、阈值与决策动作</x:v>
      </x:c>
      <x:c r="H1" s="65" t="str">
        <x:v>持续监控｜事件、阈值与决策动作</x:v>
      </x:c>
      <x:c r="I1" s="65" t="str">
        <x:v>持续监控｜事件、阈值与决策动作</x:v>
      </x:c>
      <x:c r="J1" s="65" t="str">
        <x:v>持续监控｜事件、阈值与决策动作</x:v>
      </x:c>
    </x:row>
    <x:row r="2">
      <x:c r="A2" s="32" t="str">
        <x:v>适用于周报、重大事件即时预警和月度/季度重估</x:v>
      </x:c>
      <x:c r="B2" s="32" t="str">
        <x:v>适用于周报、重大事件即时预警和月度/季度重估</x:v>
      </x:c>
      <x:c r="C2" s="32" t="str">
        <x:v>适用于周报、重大事件即时预警和月度/季度重估</x:v>
      </x:c>
      <x:c r="D2" s="32" t="str">
        <x:v>适用于周报、重大事件即时预警和月度/季度重估</x:v>
      </x:c>
      <x:c r="E2" s="32" t="str">
        <x:v>适用于周报、重大事件即时预警和月度/季度重估</x:v>
      </x:c>
      <x:c r="F2" s="32" t="str">
        <x:v>适用于周报、重大事件即时预警和月度/季度重估</x:v>
      </x:c>
      <x:c r="G2" s="32" t="str">
        <x:v>适用于周报、重大事件即时预警和月度/季度重估</x:v>
      </x:c>
      <x:c r="H2" s="32" t="str">
        <x:v>适用于周报、重大事件即时预警和月度/季度重估</x:v>
      </x:c>
      <x:c r="I2" s="32" t="str">
        <x:v>适用于周报、重大事件即时预警和月度/季度重估</x:v>
      </x:c>
      <x:c r="J2" s="32" t="str">
        <x:v>适用于周报、重大事件即时预警和月度/季度重估</x:v>
      </x:c>
    </x:row>
    <x:row r="3">
      <x:c r="A3" s="36"/>
      <x:c r="B3" s="36"/>
      <x:c r="C3" s="36"/>
      <x:c r="D3" s="36"/>
      <x:c r="E3" s="36"/>
      <x:c r="F3" s="36"/>
      <x:c r="G3" s="36"/>
      <x:c r="H3" s="36"/>
      <x:c r="I3" s="36"/>
      <x:c r="J3" s="36"/>
    </x:row>
    <x:row r="4">
      <x:c r="A4" s="34" t="str">
        <x:v>指标</x:v>
      </x:c>
      <x:c r="B4" s="41" t="str">
        <x:v>类别</x:v>
      </x:c>
      <x:c r="C4" s="41" t="str">
        <x:v>当前基线</x:v>
      </x:c>
      <x:c r="D4" s="41" t="str">
        <x:v>黄色预警</x:v>
      </x:c>
      <x:c r="E4" s="41" t="str">
        <x:v>红色预警</x:v>
      </x:c>
      <x:c r="F4" s="41" t="str">
        <x:v>频率</x:v>
      </x:c>
      <x:c r="G4" s="41" t="str">
        <x:v>影响结论</x:v>
      </x:c>
      <x:c r="H4" s="41" t="str">
        <x:v>建议动作</x:v>
      </x:c>
      <x:c r="I4" s="41" t="str">
        <x:v>数据状态</x:v>
      </x:c>
      <x:c r="J4" s="35" t="str">
        <x:v>负责人</x:v>
      </x:c>
    </x:row>
    <x:row r="5">
      <x:c r="A5" s="36" t="str">
        <x:v>90 日留存</x:v>
      </x:c>
      <x:c r="B5" s="36" t="str">
        <x:v>用户价值</x:v>
      </x:c>
      <x:c r="C5" s="36" t="str">
        <x:v>未披露</x:v>
      </x:c>
      <x:c r="D5" s="36" t="str">
        <x:v>&lt;25%</x:v>
      </x:c>
      <x:c r="E5" s="36" t="str">
        <x:v>&lt;15%</x:v>
      </x:c>
      <x:c r="F5" s="36" t="str">
        <x:v>月度</x:v>
      </x:c>
      <x:c r="G5" s="36" t="str">
        <x:v>商业化假设</x:v>
      </x:c>
      <x:c r="H5" s="36" t="str">
        <x:v>要求型号/渠道队列数据</x:v>
      </x:c>
      <x:c r="I5" s="36" t="str">
        <x:v>待取得</x:v>
      </x:c>
      <x:c r="J5" s="36" t="str"/>
    </x:row>
    <x:row r="6">
      <x:c r="A6" s="36" t="str">
        <x:v>主力型号贡献毛利</x:v>
      </x:c>
      <x:c r="B6" s="36" t="str">
        <x:v>经营质量</x:v>
      </x:c>
      <x:c r="C6" s="36" t="str">
        <x:v>未披露</x:v>
      </x:c>
      <x:c r="D6" s="36" t="str">
        <x:v>&lt;10%</x:v>
      </x:c>
      <x:c r="E6" s="36" t="str">
        <x:v>&lt;0%</x:v>
      </x:c>
      <x:c r="F6" s="36" t="str">
        <x:v>月度</x:v>
      </x:c>
      <x:c r="G6" s="36" t="str">
        <x:v>单位经济假设</x:v>
      </x:c>
      <x:c r="H6" s="36" t="str">
        <x:v>暂停放大敞口/重定价</x:v>
      </x:c>
      <x:c r="I6" s="36" t="str">
        <x:v>待取得</x:v>
      </x:c>
      <x:c r="J6" s="36" t="str"/>
    </x:row>
    <x:row r="7">
      <x:c r="A7" s="36" t="str">
        <x:v>90 天退货率</x:v>
      </x:c>
      <x:c r="B7" s="36" t="str">
        <x:v>产品质量</x:v>
      </x:c>
      <x:c r="C7" s="36" t="str">
        <x:v>未披露</x:v>
      </x:c>
      <x:c r="D7" s="36" t="str">
        <x:v>&gt;12%</x:v>
      </x:c>
      <x:c r="E7" s="36" t="str">
        <x:v>&gt;20%</x:v>
      </x:c>
      <x:c r="F7" s="36" t="str">
        <x:v>周/月</x:v>
      </x:c>
      <x:c r="G7" s="36" t="str">
        <x:v>渠道和毛利</x:v>
      </x:c>
      <x:c r="H7" s="36" t="str">
        <x:v>产品批次与供应商追溯</x:v>
      </x:c>
      <x:c r="I7" s="36" t="str">
        <x:v>待取得</x:v>
      </x:c>
      <x:c r="J7" s="36" t="str"/>
    </x:row>
    <x:row r="8">
      <x:c r="A8" s="36" t="str">
        <x:v>无锡一次良率</x:v>
      </x:c>
      <x:c r="B8" s="36" t="str">
        <x:v>供应链</x:v>
      </x:c>
      <x:c r="C8" s="36" t="str">
        <x:v>未披露</x:v>
      </x:c>
      <x:c r="D8" s="36" t="str">
        <x:v>&lt;80%</x:v>
      </x:c>
      <x:c r="E8" s="36" t="str">
        <x:v>&lt;70%</x:v>
      </x:c>
      <x:c r="F8" s="36" t="str">
        <x:v>月度</x:v>
      </x:c>
      <x:c r="G8" s="36" t="str">
        <x:v>光学纵向整合</x:v>
      </x:c>
      <x:c r="H8" s="36" t="str">
        <x:v>量产审核+外协备份</x:v>
      </x:c>
      <x:c r="I8" s="36" t="str">
        <x:v>待取得</x:v>
      </x:c>
      <x:c r="J8" s="36" t="str"/>
    </x:row>
    <x:row r="9">
      <x:c r="A9" s="36" t="str">
        <x:v>经营现金流</x:v>
      </x:c>
      <x:c r="B9" s="36" t="str">
        <x:v>财务</x:v>
      </x:c>
      <x:c r="C9" s="36" t="str">
        <x:v>未披露</x:v>
      </x:c>
      <x:c r="D9" s="36" t="str">
        <x:v>连续 2 季度为负</x:v>
      </x:c>
      <x:c r="E9" s="36" t="str">
        <x:v>现金跑道 &lt;9 个月</x:v>
      </x:c>
      <x:c r="F9" s="36" t="str">
        <x:v>月/季</x:v>
      </x:c>
      <x:c r="G9" s="36" t="str">
        <x:v>融资依赖与交易节奏</x:v>
      </x:c>
      <x:c r="H9" s="36" t="str">
        <x:v>13 周现金流+融资计划</x:v>
      </x:c>
      <x:c r="I9" s="36" t="str">
        <x:v>待取得</x:v>
      </x:c>
      <x:c r="J9" s="36" t="str"/>
    </x:row>
    <x:row r="10">
      <x:c r="A10" s="36" t="str">
        <x:v>337/FTO 事件</x:v>
      </x:c>
      <x:c r="B10" s="36" t="str">
        <x:v>知识产权</x:v>
      </x:c>
      <x:c r="C10" s="36" t="str">
        <x:v>和解终止，义务未知</x:v>
      </x:c>
      <x:c r="D10" s="36" t="str">
        <x:v>新律师函/新专利主张</x:v>
      </x:c>
      <x:c r="E10" s="36" t="str">
        <x:v>禁令/销售限制/费用超预期</x:v>
      </x:c>
      <x:c r="F10" s="36" t="str">
        <x:v>即时</x:v>
      </x:c>
      <x:c r="G10" s="36" t="str">
        <x:v>直接红线</x:v>
      </x:c>
      <x:c r="H10" s="36" t="str">
        <x:v>暂停交易，启动专项法律审查</x:v>
      </x:c>
      <x:c r="I10" s="36" t="str">
        <x:v>部分核验</x:v>
      </x:c>
      <x:c r="J10" s="36" t="str"/>
    </x:row>
    <x:row r="11">
      <x:c r="A11" s="36" t="str">
        <x:v>隐私/数据事件</x:v>
      </x:c>
      <x:c r="B11" s="36" t="str">
        <x:v>合规</x:v>
      </x:c>
      <x:c r="C11" s="36" t="str">
        <x:v>政策存在旧主体/占位信息</x:v>
      </x:c>
      <x:c r="D11" s="36" t="str">
        <x:v>投诉/权限超范围</x:v>
      </x:c>
      <x:c r="E11" s="36" t="str">
        <x:v>数据泄漏/监管立案</x:v>
      </x:c>
      <x:c r="F11" s="36" t="str">
        <x:v>即时</x:v>
      </x:c>
      <x:c r="G11" s="36" t="str">
        <x:v>海外与平台销售前提</x:v>
      </x:c>
      <x:c r="H11" s="36" t="str">
        <x:v>整改、通报、独立审计</x:v>
      </x:c>
      <x:c r="I11" s="36" t="str">
        <x:v>已识别缺口</x:v>
      </x:c>
      <x:c r="J11" s="36" t="str"/>
    </x:row>
    <x:row r="12">
      <x:c r="A12" s="36" t="str">
        <x:v>关键高管变动</x:v>
      </x:c>
      <x:c r="B12" s="36" t="str">
        <x:v>组织</x:v>
      </x:c>
      <x:c r="C12" s="36" t="str">
        <x:v>公开二梯队有限</x:v>
      </x:c>
      <x:c r="D12" s="36" t="str">
        <x:v>CTO/CFO/质量负责人离职</x:v>
      </x:c>
      <x:c r="E12" s="36" t="str">
        <x:v>创始人或多名核心人员离职</x:v>
      </x:c>
      <x:c r="F12" s="36" t="str">
        <x:v>即时</x:v>
      </x:c>
      <x:c r="G12" s="36" t="str">
        <x:v>关键人风险</x:v>
      </x:c>
      <x:c r="H12" s="36" t="str">
        <x:v>触发管理层访谈与继任计划</x:v>
      </x:c>
      <x:c r="I12" s="36" t="str">
        <x:v>待监控</x:v>
      </x:c>
      <x:c r="J12" s="36" t="str"/>
    </x:row>
    <x:row r="13">
      <x:c r="A13" s="36" t="str">
        <x:v>股权/担保/冻结变更</x:v>
      </x:c>
      <x:c r="B13" s="36" t="str">
        <x:v>治理</x:v>
      </x:c>
      <x:c r="C13" s="36" t="str">
        <x:v>无完整股权表</x:v>
      </x:c>
      <x:c r="D13" s="36" t="str">
        <x:v>新质押/担保/特殊权利</x:v>
      </x:c>
      <x:c r="E13" s="36" t="str">
        <x:v>控制权冲突/司法冻结</x:v>
      </x:c>
      <x:c r="F13" s="36" t="str">
        <x:v>即时</x:v>
      </x:c>
      <x:c r="G13" s="36" t="str">
        <x:v>控制权与交割</x:v>
      </x:c>
      <x:c r="H13" s="36" t="str">
        <x:v>要求更新股权表并暂停交割</x:v>
      </x:c>
      <x:c r="I13" s="36" t="str">
        <x:v>待监控</x:v>
      </x:c>
      <x:c r="J13" s="36" t="str"/>
    </x:row>
    <x:row r="14">
      <x:c r="A14" s="36" t="str">
        <x:v>重大渠道/供应商变化</x:v>
      </x:c>
      <x:c r="B14" s="36" t="str">
        <x:v>商业/供应链</x:v>
      </x:c>
      <x:c r="C14" s="36" t="str">
        <x:v>多项合作仅有公开口径</x:v>
      </x:c>
      <x:c r="D14" s="36" t="str">
        <x:v>合作缩减/单一来源上升</x:v>
      </x:c>
      <x:c r="E14" s="36" t="str">
        <x:v>终止合作/断供</x:v>
      </x:c>
      <x:c r="F14" s="36" t="str">
        <x:v>周/即时</x:v>
      </x:c>
      <x:c r="G14" s="36" t="str">
        <x:v>增长和交付</x:v>
      </x:c>
      <x:c r="H14" s="36" t="str">
        <x:v>函证、备份供应、渠道库存抽查</x:v>
      </x:c>
      <x:c r="I14" s="36" t="str">
        <x:v>待监控</x:v>
      </x:c>
      <x:c r="J14" s="36" t="str"/>
    </x:row>
  </x:sheetData>
  <x:mergeCells>
    <x:mergeCell ref="A1:J1"/>
    <x:mergeCell ref="A2:J2"/>
  </x:mergeCells>
  <x:dataValidations count="1">
    <x:dataValidation type="list" sqref="I5:I200">
      <x:formula1>"已核验,部分核验,待取得,待监控,已识别缺口"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38" hidden="0" customWidth="1"/>
  </x:cols>
  <x:sheetData>
    <x:row r="1" ht="32" customHeight="1">
      <x:c r="A1" s="65" t="str">
        <x:v>质量检查｜交付前强制门槛</x:v>
      </x:c>
      <x:c r="B1" s="65" t="str">
        <x:v>质量检查｜交付前强制门槛</x:v>
      </x:c>
      <x:c r="C1" s="65" t="str">
        <x:v>质量检查｜交付前强制门槛</x:v>
      </x:c>
      <x:c r="D1" s="65" t="str">
        <x:v>质量检查｜交付前强制门槛</x:v>
      </x:c>
      <x:c r="E1" s="65" t="str">
        <x:v>质量检查｜交付前强制门槛</x:v>
      </x:c>
      <x:c r="F1" s="65" t="str">
        <x:v>质量检查｜交付前强制门槛</x:v>
      </x:c>
      <x:c r="G1" s="65" t="str">
        <x:v>质量检查｜交付前强制门槛</x:v>
      </x:c>
    </x:row>
    <x:row r="2">
      <x:c r="A2" s="32" t="str">
        <x:v>每一项检查单独显示实际值、预期值、差异、状态和修复提示</x:v>
      </x:c>
      <x:c r="B2" s="32" t="str">
        <x:v>每一项检查单独显示实际值、预期值、差异、状态和修复提示</x:v>
      </x:c>
      <x:c r="C2" s="32" t="str">
        <x:v>每一项检查单独显示实际值、预期值、差异、状态和修复提示</x:v>
      </x:c>
      <x:c r="D2" s="32" t="str">
        <x:v>每一项检查单独显示实际值、预期值、差异、状态和修复提示</x:v>
      </x:c>
      <x:c r="E2" s="32" t="str">
        <x:v>每一项检查单独显示实际值、预期值、差异、状态和修复提示</x:v>
      </x:c>
      <x:c r="F2" s="32" t="str">
        <x:v>每一项检查单独显示实际值、预期值、差异、状态和修复提示</x:v>
      </x:c>
      <x:c r="G2" s="32" t="str">
        <x:v>每一项检查单独显示实际值、预期值、差异、状态和修复提示</x:v>
      </x:c>
    </x:row>
    <x:row r="3">
      <x:c r="A3" s="36"/>
      <x:c r="B3" s="36"/>
      <x:c r="C3" s="36"/>
      <x:c r="D3" s="36"/>
      <x:c r="E3" s="36"/>
      <x:c r="F3" s="36"/>
      <x:c r="G3" s="36"/>
    </x:row>
    <x:row r="4">
      <x:c r="A4" s="34" t="str">
        <x:v>检查</x:v>
      </x:c>
      <x:c r="B4" s="41" t="str">
        <x:v>实际</x:v>
      </x:c>
      <x:c r="C4" s="41" t="str">
        <x:v>预期</x:v>
      </x:c>
      <x:c r="D4" s="41" t="str">
        <x:v>差异</x:v>
      </x:c>
      <x:c r="E4" s="41" t="str">
        <x:v>容差</x:v>
      </x:c>
      <x:c r="F4" s="41" t="str">
        <x:v>状态</x:v>
      </x:c>
      <x:c r="G4" s="35" t="str">
        <x:v>备注/修复提示</x:v>
      </x:c>
    </x:row>
    <x:row r="5">
      <x:c r="A5" s="36" t="str">
        <x:v>评分权重合计</x:v>
      </x:c>
      <x:c r="B5" s="36" t="n">
        <x:f>'七维评分卡'!C12</x:f>
        <x:v>1</x:v>
      </x:c>
      <x:c r="C5" s="36" t="n">
        <x:v>1</x:v>
      </x:c>
      <x:c r="D5" s="36" t="n">
        <x:f>B5-C5</x:f>
        <x:v>0</x:v>
      </x:c>
      <x:c r="E5" s="36" t="n">
        <x:v>0.0001</x:v>
      </x:c>
      <x:c r="F5" s="36" t="str">
        <x:f>IF(ABS(D5)&lt;=E5,"OK","FAIL")</x:f>
        <x:v>OK</x:v>
      </x:c>
      <x:c r="G5" s="36" t="str">
        <x:v>权重必须等于 100%</x:v>
      </x:c>
    </x:row>
    <x:row r="6">
      <x:c r="A6" s="36" t="str">
        <x:v>综合分可用</x:v>
      </x:c>
      <x:c r="B6" s="36" t="n">
        <x:f>IF(AND('七维评分卡'!F13&gt;=0,'七维评分卡'!F13&lt;=100),1,0)</x:f>
        <x:v>1</x:v>
      </x:c>
      <x:c r="C6" s="36" t="n">
        <x:v>1</x:v>
      </x:c>
      <x:c r="D6" s="36" t="n">
        <x:f>B6-C6</x:f>
        <x:v>0</x:v>
      </x:c>
      <x:c r="E6" s="36" t="n">
        <x:v>0</x:v>
      </x:c>
      <x:c r="F6" s="36" t="str">
        <x:f>IF(ABS(D6)&lt;=E6,"OK","FAIL")</x:f>
        <x:v>OK</x:v>
      </x:c>
      <x:c r="G6" s="36" t="str">
        <x:v>综合分必须介于 0‑100</x:v>
      </x:c>
    </x:row>
    <x:row r="7">
      <x:c r="A7" s="36" t="str">
        <x:v>悲观 MOIC 为非负</x:v>
      </x:c>
      <x:c r="B7" s="36" t="n">
        <x:f>IF('投资回报模型'!H5&gt;=0,1,0)</x:f>
        <x:v>1</x:v>
      </x:c>
      <x:c r="C7" s="36" t="n">
        <x:v>1</x:v>
      </x:c>
      <x:c r="D7" s="36" t="n">
        <x:f>B7-C7</x:f>
        <x:v>0</x:v>
      </x:c>
      <x:c r="E7" s="36" t="n">
        <x:v>0</x:v>
      </x:c>
      <x:c r="F7" s="36" t="str">
        <x:f>IF(ABS(D7)&lt;=E7,"OK","FAIL")</x:f>
        <x:v>OK</x:v>
      </x:c>
      <x:c r="G7" s="36" t="str">
        <x:v>退出回款不得为负</x:v>
      </x:c>
    </x:row>
    <x:row r="8">
      <x:c r="A8" s="36" t="str">
        <x:v>基准 MOIC 为非负</x:v>
      </x:c>
      <x:c r="B8" s="36" t="n">
        <x:f>IF('投资回报模型'!H6&gt;=0,1,0)</x:f>
        <x:v>1</x:v>
      </x:c>
      <x:c r="C8" s="36" t="n">
        <x:v>1</x:v>
      </x:c>
      <x:c r="D8" s="36" t="n">
        <x:f>B8-C8</x:f>
        <x:v>0</x:v>
      </x:c>
      <x:c r="E8" s="36" t="n">
        <x:v>0</x:v>
      </x:c>
      <x:c r="F8" s="36" t="str">
        <x:f>IF(ABS(D8)&lt;=E8,"OK","FAIL")</x:f>
        <x:v>OK</x:v>
      </x:c>
      <x:c r="G8" s="36" t="str">
        <x:v>退出回款不得为负</x:v>
      </x:c>
    </x:row>
    <x:row r="9">
      <x:c r="A9" s="36" t="str">
        <x:v>乐观 MOIC 为非负</x:v>
      </x:c>
      <x:c r="B9" s="36" t="n">
        <x:f>IF('投资回报模型'!H7&gt;=0,1,0)</x:f>
        <x:v>1</x:v>
      </x:c>
      <x:c r="C9" s="36" t="n">
        <x:v>1</x:v>
      </x:c>
      <x:c r="D9" s="36" t="n">
        <x:f>B9-C9</x:f>
        <x:v>0</x:v>
      </x:c>
      <x:c r="E9" s="36" t="n">
        <x:v>0</x:v>
      </x:c>
      <x:c r="F9" s="36" t="str">
        <x:f>IF(ABS(D9)&lt;=E9,"OK","FAIL")</x:f>
        <x:v>OK</x:v>
      </x:c>
      <x:c r="G9" s="36" t="str">
        <x:v>退出回款不得为负</x:v>
      </x:c>
    </x:row>
    <x:row r="10">
      <x:c r="A10" s="36" t="str">
        <x:v>证据底稿核心主张数</x:v>
      </x:c>
      <x:c r="B10" s="36" t="n">
        <x:f>COUNTA('证据底稿'!A5:A200)</x:f>
        <x:v>8</x:v>
      </x:c>
      <x:c r="C10" s="36" t="n">
        <x:v>8</x:v>
      </x:c>
      <x:c r="D10" s="36" t="n">
        <x:f>B10-C10</x:f>
        <x:v>0</x:v>
      </x:c>
      <x:c r="E10" s="36" t="n">
        <x:v>0</x:v>
      </x:c>
      <x:c r="F10" s="36" t="str">
        <x:f>IF(ABS(D10)&lt;=E10,"OK","FAIL")</x:f>
        <x:v>OK</x:v>
      </x:c>
      <x:c r="G10" s="36" t="str">
        <x:v>当前 MVP 至少覆盖 8 条核心主张</x:v>
      </x:c>
    </x:row>
    <x:row r="11">
      <x:c r="A11" s="36" t="str">
        <x:v>模型总状态</x:v>
      </x:c>
      <x:c r="B11" s="36" t="str"/>
      <x:c r="C11" s="36" t="str"/>
      <x:c r="D11" s="36" t="str"/>
      <x:c r="E11" s="36" t="str"/>
      <x:c r="F11" s="36" t="str">
        <x:f>IF(COUNTIF(F5:F10,"FAIL")=0,"OK","FAIL")</x:f>
        <x:v>OK</x:v>
      </x:c>
      <x:c r="G11" s="36" t="str">
        <x:v>任一检查失败时不应外发</x:v>
      </x:c>
    </x:row>
  </x:sheetData>
  <x:mergeCells>
    <x:mergeCell ref="A1:G1"/>
    <x:mergeCell ref="A2:G2"/>
  </x:mergeCells>
  <x:conditionalFormatting sqref="F5:F11">
    <x:cfRule type="containsText" dxfId="0" priority="1" operator="containsText" text="OK"/>
    <x:cfRule type="containsText" dxfId="1" priority="2" operator="containsText" text="FAIL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45" hidden="0" customWidth="1"/>
    <x:col min="7" max="7" width="30" hidden="0" customWidth="1"/>
  </x:cols>
  <x:sheetData>
    <x:row r="1" ht="32" customHeight="1">
      <x:c r="A1" s="65" t="str">
        <x:v>来源与审计索引</x:v>
      </x:c>
      <x:c r="B1" s="65" t="str">
        <x:v>来源与审计索引</x:v>
      </x:c>
      <x:c r="C1" s="65" t="str">
        <x:v>来源与审计索引</x:v>
      </x:c>
      <x:c r="D1" s="65" t="str">
        <x:v>来源与审计索引</x:v>
      </x:c>
      <x:c r="E1" s="65" t="str">
        <x:v>来源与审计索引</x:v>
      </x:c>
      <x:c r="F1" s="65" t="str">
        <x:v>来源与审计索引</x:v>
      </x:c>
      <x:c r="G1" s="65" t="str">
        <x:v>来源与审计索引</x:v>
      </x:c>
    </x:row>
    <x:row r="2">
      <x:c r="A2" s="32" t="str">
        <x:v>本页仅列出模型和核心底稿直接使用的来源；完整 46 项来源见深度报告附录</x:v>
      </x:c>
      <x:c r="B2" s="32" t="str">
        <x:v>本页仅列出模型和核心底稿直接使用的来源；完整 46 项来源见深度报告附录</x:v>
      </x:c>
      <x:c r="C2" s="32" t="str">
        <x:v>本页仅列出模型和核心底稿直接使用的来源；完整 46 项来源见深度报告附录</x:v>
      </x:c>
      <x:c r="D2" s="32" t="str">
        <x:v>本页仅列出模型和核心底稿直接使用的来源；完整 46 项来源见深度报告附录</x:v>
      </x:c>
      <x:c r="E2" s="32" t="str">
        <x:v>本页仅列出模型和核心底稿直接使用的来源；完整 46 项来源见深度报告附录</x:v>
      </x:c>
      <x:c r="F2" s="32" t="str">
        <x:v>本页仅列出模型和核心底稿直接使用的来源；完整 46 项来源见深度报告附录</x:v>
      </x:c>
      <x:c r="G2" s="32" t="str">
        <x:v>本页仅列出模型和核心底稿直接使用的来源；完整 46 项来源见深度报告附录</x:v>
      </x:c>
    </x:row>
    <x:row r="3">
      <x:c r="A3" s="36"/>
      <x:c r="B3" s="36"/>
      <x:c r="C3" s="36"/>
      <x:c r="D3" s="36"/>
      <x:c r="E3" s="36"/>
      <x:c r="F3" s="36"/>
      <x:c r="G3" s="36"/>
    </x:row>
    <x:row r="4">
      <x:c r="A4" s="34" t="str">
        <x:v>来源ID</x:v>
      </x:c>
      <x:c r="B4" s="41" t="str">
        <x:v>标题/机构</x:v>
      </x:c>
      <x:c r="C4" s="41" t="str">
        <x:v>支持事项</x:v>
      </x:c>
      <x:c r="D4" s="41" t="str">
        <x:v>类型</x:v>
      </x:c>
      <x:c r="E4" s="41" t="str">
        <x:v>访问日</x:v>
      </x:c>
      <x:c r="F4" s="41" t="str">
        <x:v>URL</x:v>
      </x:c>
      <x:c r="G4" s="35" t="str">
        <x:v>审计备注</x:v>
      </x:c>
    </x:row>
    <x:row r="5">
      <x:c r="A5" s="36" t="str">
        <x:v>S05</x:v>
      </x:c>
      <x:c r="B5" s="36" t="str">
        <x:v>界面新闻｜影目科技创始人访谈</x:v>
      </x:c>
      <x:c r="C5" s="36" t="str">
        <x:v>营收、盈亏、销量、团队口径</x:v>
      </x:c>
      <x:c r="D5" s="36" t="str">
        <x:v>管理层/媒体</x:v>
      </x:c>
      <x:c r="E5" s="36" t="str">
        <x:v>2026-08-11</x:v>
      </x:c>
      <x:c r="F5" s="36" t="str">
        <x:v>https://www.jiemian.com/article/13071627.html</x:v>
      </x:c>
      <x:c r="G5" s="36" t="str">
        <x:v>不得当作审计事实</x:v>
      </x:c>
    </x:row>
    <x:row r="6">
      <x:c r="A6" s="36" t="str">
        <x:v>S10</x:v>
      </x:c>
      <x:c r="B6" s="36" t="str">
        <x:v>证券时报｜C1 轮与近三轮融资</x:v>
      </x:c>
      <x:c r="C6" s="36" t="str">
        <x:v>融资能力</x:v>
      </x:c>
      <x:c r="D6" s="36" t="str">
        <x:v>财经媒体</x:v>
      </x:c>
      <x:c r="E6" s="36" t="str">
        <x:v>2026-08-11</x:v>
      </x:c>
      <x:c r="F6" s="36" t="str">
        <x:v>https://www.stcn.com/article/detail/3594356.html</x:v>
      </x:c>
      <x:c r="G6" s="36" t="str">
        <x:v>估值与特殊权利未披露</x:v>
      </x:c>
    </x:row>
    <x:row r="7">
      <x:c r="A7" s="36" t="str">
        <x:v>S11</x:v>
      </x:c>
      <x:c r="B7" s="36" t="str">
        <x:v>中国新闻网江苏｜无锡阵列光波导产线</x:v>
      </x:c>
      <x:c r="C7" s="36" t="str">
        <x:v>合资公司与设计产能</x:v>
      </x:c>
      <x:c r="D7" s="36" t="str">
        <x:v>官方/地方报道</x:v>
      </x:c>
      <x:c r="E7" s="36" t="str">
        <x:v>2026-08-11</x:v>
      </x:c>
      <x:c r="F7" s="36" t="str">
        <x:v>https://www.js.chinanews.com.cn/news/2025/1226/231691.html</x:v>
      </x:c>
      <x:c r="G7" s="36" t="str">
        <x:v>设计产能不等于实产和良率</x:v>
      </x:c>
    </x:row>
    <x:row r="8">
      <x:c r="A8" s="36" t="str">
        <x:v>S14</x:v>
      </x:c>
      <x:c r="B8" s="36" t="str">
        <x:v>华金证券｜AIR3 与 AR 产业研究</x:v>
      </x:c>
      <x:c r="C8" s="36" t="str">
        <x:v>产品参数与产业路线</x:v>
      </x:c>
      <x:c r="D8" s="36" t="str">
        <x:v>券商研究</x:v>
      </x:c>
      <x:c r="E8" s="36" t="str">
        <x:v>2026-08-11</x:v>
      </x:c>
      <x:c r="F8" s="36" t="str">
        <x:v>https://pdf.dfcfw.com/pdf/H3_AP202412021641148484_1.pdf</x:v>
      </x:c>
      <x:c r="G8" s="36" t="str">
        <x:v>产品参数需与实物复核</x:v>
      </x:c>
    </x:row>
    <x:row r="9">
      <x:c r="A9" s="36" t="str">
        <x:v>S16</x:v>
      </x:c>
      <x:c r="B9" s="36" t="str">
        <x:v>IT之家｜INMO GO3 产品信息</x:v>
      </x:c>
      <x:c r="C9" s="36" t="str">
        <x:v>GO3 参数与产品路线</x:v>
      </x:c>
      <x:c r="D9" s="36" t="str">
        <x:v>科技媒体</x:v>
      </x:c>
      <x:c r="E9" s="36" t="str">
        <x:v>2026-08-11</x:v>
      </x:c>
      <x:c r="F9" s="36" t="str">
        <x:v>https://www.ithome.com/0/890/218.htm</x:v>
      </x:c>
      <x:c r="G9" s="36" t="str">
        <x:v>需与官方产品文档复核</x:v>
      </x:c>
    </x:row>
    <x:row r="10">
      <x:c r="A10" s="36" t="str">
        <x:v>S29/S30</x:v>
      </x:c>
      <x:c r="B10" s="36" t="str">
        <x:v>USITC｜337-TA-1455</x:v>
      </x:c>
      <x:c r="C10" s="36" t="str">
        <x:v>调查启动与和解终止</x:v>
      </x:c>
      <x:c r="D10" s="36" t="str">
        <x:v>监管官方</x:v>
      </x:c>
      <x:c r="E10" s="36" t="str">
        <x:v>2026-08-11</x:v>
      </x:c>
      <x:c r="F10" s="36" t="str">
        <x:v>https://www.usitc.gov/press_room/news_release/2025/er0708_67283.htm</x:v>
      </x:c>
      <x:c r="G10" s="36" t="str">
        <x:v>和解协议本身未公开</x:v>
      </x:c>
    </x:row>
    <x:row r="11">
      <x:c r="A11" s="36" t="str">
        <x:v>S32</x:v>
      </x:c>
      <x:c r="B11" s="36" t="str">
        <x:v>INMO 官方｜中文隐私政策</x:v>
      </x:c>
      <x:c r="C11" s="36" t="str">
        <x:v>旧主体、占位邮箱与数据处理规则</x:v>
      </x:c>
      <x:c r="D11" s="36" t="str">
        <x:v>公司官方</x:v>
      </x:c>
      <x:c r="E11" s="36" t="str">
        <x:v>2026-08-11</x:v>
      </x:c>
      <x:c r="F11" s="36" t="str">
        <x:v>https://im-protocol.inmolens.com/protocol/phone/privacy/zh_CN.html</x:v>
      </x:c>
      <x:c r="G11" s="36" t="str">
        <x:v>应存档网页快照和版本哈希</x:v>
      </x:c>
    </x:row>
    <x:row r="12">
      <x:c r="A12" s="36" t="str">
        <x:v>S36</x:v>
      </x:c>
      <x:c r="B12" s="36" t="str">
        <x:v>搜狐科技（援引天眼查）</x:v>
      </x:c>
      <x:c r="C12" s="36" t="str">
        <x:v>股东、对外投资和知识产权数量线索</x:v>
      </x:c>
      <x:c r="D12" s="36" t="str">
        <x:v>二次商业数据</x:v>
      </x:c>
      <x:c r="E12" s="36" t="str">
        <x:v>2026-08-11</x:v>
      </x:c>
      <x:c r="F12" s="36" t="str">
        <x:v>https://www.sohu.com/a/976302682_114984</x:v>
      </x:c>
      <x:c r="G12" s="36" t="str">
        <x:v>只作线索，必须用工商内档和官方库复核</x:v>
      </x:c>
    </x:row>
  </x:sheetData>
  <x:mergeCells>
    <x:mergeCell ref="A1:G1"/>
    <x:mergeCell ref="A2:G2"/>
  </x:mergeCells>
  <x:pageMargins left="0.7" right="0.7" top="0.75" bottom="0.75" header="0.3" footer="0.3"/>
</x:worksheet>
</file>